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-15" windowWidth="20505" windowHeight="3810" activeTab="2"/>
  </bookViews>
  <sheets>
    <sheet name="Krycí list" sheetId="1" r:id="rId1"/>
    <sheet name="Rekapitulace" sheetId="2" r:id="rId2"/>
    <sheet name="100 stavební" sheetId="3" r:id="rId3"/>
    <sheet name="150 statika" sheetId="5" r:id="rId4"/>
    <sheet name="200 ZT" sheetId="4" r:id="rId5"/>
    <sheet name="300VZT" sheetId="6" r:id="rId6"/>
    <sheet name="500-NN" sheetId="7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\dfgvf">[1]Rekapitulace!#REF!</definedName>
    <definedName name="agfg">'[1]100-stav.část'!#REF!</definedName>
    <definedName name="aghabh">'[1]100-stav.část'!#REF!</definedName>
    <definedName name="agvfvg">'[2]Krycí list'!$C$4</definedName>
    <definedName name="arfgfr" localSheetId="5">'[1]100-stav.část'!#REF!</definedName>
    <definedName name="arfgfr">'[1]100-stav.část'!#REF!</definedName>
    <definedName name="arhhh">[3]Rekapitulace!#REF!</definedName>
    <definedName name="avbadvb">[1]Rekapitulace!#REF!</definedName>
    <definedName name="avdv">[1]Rekapitulace!#REF!</definedName>
    <definedName name="AVGFVBG">[2]Rekapitulace!#REF!</definedName>
    <definedName name="b">[1]Rekapitulace!#REF!</definedName>
    <definedName name="bbbvfgbnf">#REF!</definedName>
    <definedName name="bdfgn">'[3]Krycí list'!$A$4</definedName>
    <definedName name="bfbgnfgbn">[1]Rekapitulace!#REF!</definedName>
    <definedName name="bfgbnfgbn">[1]Rekapitulace!#REF!</definedName>
    <definedName name="bgbgb">#REF!</definedName>
    <definedName name="bgfbs">#REF!</definedName>
    <definedName name="bgrsgbsdb">#REF!</definedName>
    <definedName name="bgsdfb" localSheetId="5">[1]Rekapitulace!#REF!</definedName>
    <definedName name="bgsdfb">[1]Rekapitulace!#REF!</definedName>
    <definedName name="bhg">'[1]100-stav.část'!#REF!</definedName>
    <definedName name="bhhnhhn">#REF!</definedName>
    <definedName name="bhsgfbh">#REF!</definedName>
    <definedName name="bsfgnbf">[1]Rekapitulace!#REF!</definedName>
    <definedName name="cgfdj" localSheetId="5">[1]Rekapitulace!#REF!</definedName>
    <definedName name="cgfdj">[1]Rekapitulace!#REF!</definedName>
    <definedName name="cisloobjektu" localSheetId="3">'[4]Krycí list'!$A$4</definedName>
    <definedName name="cisloobjektu" localSheetId="4">'[5]Krycí list'!$A$4</definedName>
    <definedName name="cisloobjektu" localSheetId="5">'[1]Krycí list'!$A$4</definedName>
    <definedName name="cisloobjektu" localSheetId="6">'[1]Krycí list'!$A$4</definedName>
    <definedName name="cisloobjektu">'Krycí list'!$A$4</definedName>
    <definedName name="cislostavby" localSheetId="3">'[4]Krycí list'!$A$6</definedName>
    <definedName name="cislostavby" localSheetId="4">'[5]Krycí list'!$A$6</definedName>
    <definedName name="cislostavby" localSheetId="5">'[1]Krycí list'!$A$6</definedName>
    <definedName name="cislostavby" localSheetId="6">'[1]Krycí list'!$A$6</definedName>
    <definedName name="cislostavby">'Krycí list'!$A$6</definedName>
    <definedName name="Datum">'Krycí list'!$B$26</definedName>
    <definedName name="dbgdfgb">#REF!</definedName>
    <definedName name="ddddd">#REF!</definedName>
    <definedName name="deredsg">#REF!</definedName>
    <definedName name="dfbgve">#REF!</definedName>
    <definedName name="dfjzd" localSheetId="5">[1]Rekapitulace!#REF!</definedName>
    <definedName name="dfjzd">[1]Rekapitulace!#REF!</definedName>
    <definedName name="dfvgava">#REF!</definedName>
    <definedName name="dfvgrgbhtznj">#REF!</definedName>
    <definedName name="dgbgg">#REF!</definedName>
    <definedName name="dgbhgb">'[3]Krycí list'!$A$6</definedName>
    <definedName name="dhhh">[3]Rekapitulace!$H$23</definedName>
    <definedName name="dhztjhd">'[3]100 stavební'!#REF!</definedName>
    <definedName name="Dil">Rekapitulace!$A$6</definedName>
    <definedName name="Dodavka" localSheetId="3">[4]Rekapitulace!$G$12</definedName>
    <definedName name="Dodavka" localSheetId="4">[5]Rekapitulace!$G$10</definedName>
    <definedName name="Dodavka" localSheetId="5">[1]Rekapitulace!$G$14</definedName>
    <definedName name="Dodavka" localSheetId="6">[1]Rekapitulace!$G$14</definedName>
    <definedName name="Dodavka">Rekapitulace!$G$32</definedName>
    <definedName name="Dodavka0" localSheetId="3">'150 statika'!#REF!</definedName>
    <definedName name="Dodavka0" localSheetId="4">'200 ZT'!#REF!</definedName>
    <definedName name="Dodavka0" localSheetId="5">'300VZT'!#REF!</definedName>
    <definedName name="Dodavka0" localSheetId="6">'500-NN'!#REF!</definedName>
    <definedName name="Dodavka0">'100 stavební'!#REF!</definedName>
    <definedName name="drgs" localSheetId="5">'[1]100-stav.část'!#REF!</definedName>
    <definedName name="drgs">'[1]100-stav.část'!#REF!</definedName>
    <definedName name="dvbadfv">[1]Rekapitulace!#REF!</definedName>
    <definedName name="eghrthg">'[3]Krycí list'!$G$7</definedName>
    <definedName name="ehedh">[1]Rekapitulace!$H$23</definedName>
    <definedName name="ehtthht">'[3]100 stavební'!#REF!</definedName>
    <definedName name="ererregg">[1]Rekapitulace!#REF!</definedName>
    <definedName name="erfer">#REF!</definedName>
    <definedName name="ergaerta">'[1]100-stav.část'!#REF!</definedName>
    <definedName name="ergaq">[1]Rekapitulace!$H$13</definedName>
    <definedName name="ergereg">#REF!</definedName>
    <definedName name="ergergb">#REF!</definedName>
    <definedName name="ergfqeg">#REF!</definedName>
    <definedName name="ergqeg">[1]Rekapitulace!#REF!</definedName>
    <definedName name="ergtg">[1]Rekapitulace!#REF!</definedName>
    <definedName name="ergtt">[1]Rekapitulace!#REF!</definedName>
    <definedName name="ertf">#REF!</definedName>
    <definedName name="ertgawe">#REF!</definedName>
    <definedName name="ertgetgč">[1]Rekapitulace!#REF!</definedName>
    <definedName name="etzhzeh">'[1]Krycí list'!$G$7</definedName>
    <definedName name="ewhhh">'[1]100-stav.část'!#REF!</definedName>
    <definedName name="ezeeh">[1]Rekapitulace!$H$16</definedName>
    <definedName name="fbfgb">[1]Rekapitulace!#REF!</definedName>
    <definedName name="fbgd">#REF!</definedName>
    <definedName name="fbgfbh">#REF!</definedName>
    <definedName name="fda\b">#REF!</definedName>
    <definedName name="fdf">#REF!</definedName>
    <definedName name="fdgd">#REF!</definedName>
    <definedName name="fdgdf">#REF!</definedName>
    <definedName name="fdgjd" localSheetId="5">'[1]100-stav.část'!#REF!</definedName>
    <definedName name="fdgjd">'[1]100-stav.část'!#REF!</definedName>
    <definedName name="fff">#REF!</definedName>
    <definedName name="fg">#REF!</definedName>
    <definedName name="fga">#REF!</definedName>
    <definedName name="fgb">[1]Rekapitulace!#REF!</definedName>
    <definedName name="fgbfg">[1]Rekapitulace!#REF!</definedName>
    <definedName name="fgbgsfb">[1]Rekapitulace!$F$13</definedName>
    <definedName name="fgbhgf">[1]Rekapitulace!$I$13</definedName>
    <definedName name="fge">#REF!</definedName>
    <definedName name="fgegfa">#REF!</definedName>
    <definedName name="fggfb">#REF!</definedName>
    <definedName name="fghbgf">[1]Rekapitulace!$H$13</definedName>
    <definedName name="fghbgfb">#REF!</definedName>
    <definedName name="fghbsf">[1]Rekapitulace!$G$13</definedName>
    <definedName name="fghfg">#REF!</definedName>
    <definedName name="fghfs">[3]Rekapitulace!$E$18</definedName>
    <definedName name="fghgf">#REF!</definedName>
    <definedName name="fghnh">'[3]100 stavební'!#REF!</definedName>
    <definedName name="fghsfgh">#REF!</definedName>
    <definedName name="fgnfg">'[3]Krycí list'!$A$6</definedName>
    <definedName name="fgnfhd">[3]Rekapitulace!$I$18</definedName>
    <definedName name="fgreg">[2]Rekapitulace!$F$29</definedName>
    <definedName name="fgrg">#REF!</definedName>
    <definedName name="fgsgb">#REF!</definedName>
    <definedName name="fhf">[1]Rekapitulace!#REF!</definedName>
    <definedName name="frghrtzd">'[3]100 stavební'!#REF!</definedName>
    <definedName name="fsghgfg">'[3]100 stavební'!#REF!</definedName>
    <definedName name="fsghsfghb">#REF!</definedName>
    <definedName name="fsgnn">'[3]100 stavební'!#REF!</definedName>
    <definedName name="FVGFVG">[2]Rekapitulace!#REF!</definedName>
    <definedName name="gaa">[2]Rekapitulace!$E$29</definedName>
    <definedName name="gabgadg">'[2]100 stavební'!#REF!</definedName>
    <definedName name="gabgha">'[2]100 stavební'!#REF!</definedName>
    <definedName name="gahba">'[2]100 stavební'!#REF!</definedName>
    <definedName name="gb">[1]Rekapitulace!#REF!</definedName>
    <definedName name="gbhsfgbhgf">[3]Rekapitulace!#REF!</definedName>
    <definedName name="gbshb">#REF!</definedName>
    <definedName name="gdbhgb">'[3]Krycí list'!$A$4</definedName>
    <definedName name="gdfgdfbh">[3]Rekapitulace!#REF!</definedName>
    <definedName name="gea">#REF!</definedName>
    <definedName name="gedaw">#REF!</definedName>
    <definedName name="gedgefdg">#REF!</definedName>
    <definedName name="gefga">#REF!</definedName>
    <definedName name="ger">#REF!</definedName>
    <definedName name="gfbf">#REF!</definedName>
    <definedName name="gfeawrgf">[1]Rekapitulace!$I$13</definedName>
    <definedName name="gfeg">#REF!</definedName>
    <definedName name="gfg">#REF!</definedName>
    <definedName name="gfgda">'[1]100-stav.část'!#REF!</definedName>
    <definedName name="gfgf">'[2]Krycí list'!$G$7</definedName>
    <definedName name="gfhgffhb">#REF!</definedName>
    <definedName name="gfhghsh">#REF!</definedName>
    <definedName name="gfhsfh">#REF!</definedName>
    <definedName name="gfhsg">#REF!</definedName>
    <definedName name="GFRFGVASDVF">[2]Rekapitulace!#REF!</definedName>
    <definedName name="gfsbfgn">[1]Rekapitulace!$H$20</definedName>
    <definedName name="gggb">[1]Rekapitulace!$F$13</definedName>
    <definedName name="ggtgh">#REF!</definedName>
    <definedName name="gh">'[1]Krycí list'!$A$4</definedName>
    <definedName name="ghabh">[1]Rekapitulace!#REF!</definedName>
    <definedName name="ghagha">'[1]100-stav.část'!#REF!</definedName>
    <definedName name="ghbgbhgfb">'[3]100 stavební'!#REF!</definedName>
    <definedName name="ghfgfxhjgf" localSheetId="5">[1]Rekapitulace!#REF!</definedName>
    <definedName name="ghfgfxhjgf">[1]Rekapitulace!#REF!</definedName>
    <definedName name="ghfghfb">#REF!</definedName>
    <definedName name="ghgssfg">[3]Rekapitulace!#REF!</definedName>
    <definedName name="ghh">#REF!</definedName>
    <definedName name="ghhasg">[2]Rekapitulace!$I$29</definedName>
    <definedName name="ghmghm">'[3]100 stavební'!#REF!</definedName>
    <definedName name="ghn">[1]Rekapitulace!#REF!</definedName>
    <definedName name="ghsghsfg">#REF!</definedName>
    <definedName name="gjtj" localSheetId="5">'[1]100-stav.část'!#REF!</definedName>
    <definedName name="gjtj">'[1]100-stav.část'!#REF!</definedName>
    <definedName name="gmdgd">'[3]Krycí list'!$C$6</definedName>
    <definedName name="grhgsh">[3]Rekapitulace!$F$18</definedName>
    <definedName name="grhrthsth">'[3]100 stavební'!#REF!</definedName>
    <definedName name="grhztjdhz">'[3]100 stavební'!#REF!</definedName>
    <definedName name="gsdfbs">[1]Rekapitulace!#REF!</definedName>
    <definedName name="gsfhsfh">[3]Rekapitulace!$G$18</definedName>
    <definedName name="gshb">#REF!</definedName>
    <definedName name="gtggg">#REF!</definedName>
    <definedName name="gthbgfs">[3]Rekapitulace!$H$18</definedName>
    <definedName name="GVFVA">[2]Rekapitulace!#REF!</definedName>
    <definedName name="gvfvg">'[2]Krycí list'!$C$6</definedName>
    <definedName name="gvfvgfa">[2]Rekapitulace!$H$36</definedName>
    <definedName name="hbfgh">#REF!</definedName>
    <definedName name="hbgf">#REF!</definedName>
    <definedName name="hbgfn">'[1]100-stav.část'!#REF!</definedName>
    <definedName name="hbghb">'[3]Krycí list'!$C$6</definedName>
    <definedName name="hdhmghm">'[3]Krycí list'!$G$7</definedName>
    <definedName name="heheh">'[1]Krycí list'!$C$4</definedName>
    <definedName name="hehzt">[1]Rekapitulace!#REF!</definedName>
    <definedName name="hfgsdm">[3]Rekapitulace!$H$23</definedName>
    <definedName name="hg">'[2]Krycí list'!$A$6</definedName>
    <definedName name="hgdn">[1]Rekapitulace!$E$13</definedName>
    <definedName name="hggj">[1]Rekapitulace!#REF!</definedName>
    <definedName name="hghdm">'[3]100 stavební'!#REF!</definedName>
    <definedName name="hgmghm">[3]Rekapitulace!$H$18</definedName>
    <definedName name="hgsrhbr">'[3]100 stavební'!#REF!</definedName>
    <definedName name="hhnf">'[1]100-stav.část'!#REF!</definedName>
    <definedName name="hhsjnh">'[1]100-stav.část'!#REF!</definedName>
    <definedName name="hjmg">'[1]100-stav.část'!#REF!</definedName>
    <definedName name="hr">[1]Rekapitulace!$E$13</definedName>
    <definedName name="hrfgbhr">[1]Rekapitulace!$I$13</definedName>
    <definedName name="hrteh">[1]Rekapitulace!$H$13</definedName>
    <definedName name="hs">'[2]100 stavební'!#REF!</definedName>
    <definedName name="hsdf">'[1]100-stav.část'!#REF!</definedName>
    <definedName name="hsfgh">#REF!</definedName>
    <definedName name="hshjsjn">[1]Rekapitulace!#REF!</definedName>
    <definedName name="HSV" localSheetId="3">[4]Rekapitulace!$E$12</definedName>
    <definedName name="HSV" localSheetId="4">[5]Rekapitulace!$E$10</definedName>
    <definedName name="HSV" localSheetId="5">[1]Rekapitulace!$E$14</definedName>
    <definedName name="HSV" localSheetId="6">[1]Rekapitulace!$E$14</definedName>
    <definedName name="HSV">Rekapitulace!$E$32</definedName>
    <definedName name="HSV0" localSheetId="3">'150 statika'!#REF!</definedName>
    <definedName name="HSV0" localSheetId="4">'200 ZT'!#REF!</definedName>
    <definedName name="HSV0" localSheetId="5">'300VZT'!#REF!</definedName>
    <definedName name="HSV0" localSheetId="6">'500-NN'!#REF!</definedName>
    <definedName name="HSV0">'100 stavební'!#REF!</definedName>
    <definedName name="htehetzh">[1]Rekapitulace!#REF!</definedName>
    <definedName name="hteht">'[1]100-stav.část'!#REF!</definedName>
    <definedName name="htghbgt">[2]Rekapitulace!$H$29</definedName>
    <definedName name="htzn">#REF!</definedName>
    <definedName name="hzehehz">[1]Rekapitulace!$F$16</definedName>
    <definedName name="hzhz">'[1]100-stav.část'!#REF!</definedName>
    <definedName name="hzhzjh">[1]Rekapitulace!#REF!</definedName>
    <definedName name="hznjtn">[1]Rekapitulace!$E$13</definedName>
    <definedName name="HZS" localSheetId="3">[4]Rekapitulace!$I$12</definedName>
    <definedName name="HZS" localSheetId="4">[5]Rekapitulace!$I$10</definedName>
    <definedName name="HZS" localSheetId="5">[1]Rekapitulace!$I$14</definedName>
    <definedName name="HZS" localSheetId="6">[1]Rekapitulace!$I$14</definedName>
    <definedName name="HZS">Rekapitulace!$I$32</definedName>
    <definedName name="HZS0" localSheetId="3">'150 statika'!#REF!</definedName>
    <definedName name="HZS0" localSheetId="4">'200 ZT'!#REF!</definedName>
    <definedName name="HZS0" localSheetId="5">'300VZT'!#REF!</definedName>
    <definedName name="HZS0" localSheetId="6">'500-NN'!#REF!</definedName>
    <definedName name="HZS0">'100 stavební'!#REF!</definedName>
    <definedName name="hzwezj">[1]Rekapitulace!$G$16</definedName>
    <definedName name="jhdn">[2]Rekapitulace!$G$29</definedName>
    <definedName name="jhlgf" localSheetId="5">'[1]100-stav.část'!#REF!</definedName>
    <definedName name="jhlgf">'[1]100-stav.část'!#REF!</definedName>
    <definedName name="JKSO">'Krycí list'!$F$4</definedName>
    <definedName name="jků" localSheetId="5">'[1]100-stav.část'!#REF!</definedName>
    <definedName name="jků">'[1]100-stav.část'!#REF!</definedName>
    <definedName name="kjhlk" localSheetId="5">[1]Rekapitulace!#REF!</definedName>
    <definedName name="kjhlk">[1]Rekapitulace!#REF!</definedName>
    <definedName name="kkkl" localSheetId="5">'[1]100-stav.část'!#REF!</definedName>
    <definedName name="kkkl">'[1]100-stav.část'!#REF!</definedName>
    <definedName name="klj">'[1]100-stav.část'!#REF!</definedName>
    <definedName name="MJ">'Krycí list'!$G$4</definedName>
    <definedName name="mlů" localSheetId="5">'[1]100-stav.část'!#REF!</definedName>
    <definedName name="mlů">'[1]100-stav.část'!#REF!</definedName>
    <definedName name="Mont" localSheetId="3">[4]Rekapitulace!$H$12</definedName>
    <definedName name="Mont" localSheetId="4">[5]Rekapitulace!$H$10</definedName>
    <definedName name="Mont" localSheetId="5">[1]Rekapitulace!$H$14</definedName>
    <definedName name="Mont" localSheetId="6">[1]Rekapitulace!$H$14</definedName>
    <definedName name="Mont">Rekapitulace!$H$32</definedName>
    <definedName name="Montaz0" localSheetId="3">'150 statika'!#REF!</definedName>
    <definedName name="Montaz0" localSheetId="4">'200 ZT'!#REF!</definedName>
    <definedName name="Montaz0" localSheetId="5">'300VZT'!#REF!</definedName>
    <definedName name="Montaz0" localSheetId="6">'500-NN'!#REF!</definedName>
    <definedName name="Montaz0">'100 stavební'!#REF!</definedName>
    <definedName name="NazevDilu">Rekapitulace!$B$6</definedName>
    <definedName name="nazevobjektu" localSheetId="3">'[4]Krycí list'!$C$4</definedName>
    <definedName name="nazevobjektu" localSheetId="4">'[5]Krycí list'!$C$4</definedName>
    <definedName name="nazevobjektu" localSheetId="5">'[1]Krycí list'!$C$4</definedName>
    <definedName name="nazevobjektu" localSheetId="6">'[1]Krycí list'!$C$4</definedName>
    <definedName name="nazevobjektu">'Krycí list'!$C$4</definedName>
    <definedName name="nazevstavby" localSheetId="3">'[4]Krycí list'!$C$6</definedName>
    <definedName name="nazevstavby" localSheetId="4">'[5]Krycí list'!$C$6</definedName>
    <definedName name="nazevstavby" localSheetId="5">'[1]Krycí list'!$C$6</definedName>
    <definedName name="nazevstavby" localSheetId="6">'[1]Krycí list'!$C$6</definedName>
    <definedName name="nazevstavby">'Krycí list'!$C$6</definedName>
    <definedName name="_xlnm.Print_Titles" localSheetId="2">'100 stavební'!$1:$6</definedName>
    <definedName name="_xlnm.Print_Titles" localSheetId="3">'150 statika'!$1:$6</definedName>
    <definedName name="_xlnm.Print_Titles" localSheetId="4">'200 ZT'!$1:$6</definedName>
    <definedName name="_xlnm.Print_Titles" localSheetId="5">'300VZT'!$1:$6</definedName>
    <definedName name="_xlnm.Print_Titles" localSheetId="6">'500-NN'!$1:$6</definedName>
    <definedName name="_xlnm.Print_Titles" localSheetId="1">Rekapitulace!$1:$6</definedName>
    <definedName name="nggmdm">'[3]Krycí list'!$C$4</definedName>
    <definedName name="nh">'[2]Krycí list'!$A$4</definedName>
    <definedName name="nhgngdhm">[3]Rekapitulace!$G$18</definedName>
    <definedName name="nn">'[1]100-stav.část'!#REF!</definedName>
    <definedName name="Objednatel">'Krycí list'!$C$8</definedName>
    <definedName name="_xlnm.Print_Area" localSheetId="2">'100 stavební'!$A$1:$G$178</definedName>
    <definedName name="_xlnm.Print_Area" localSheetId="3">'150 statika'!$A$1:$G$57</definedName>
    <definedName name="_xlnm.Print_Area" localSheetId="4">'200 ZT'!$A$1:$G$30</definedName>
    <definedName name="_xlnm.Print_Area" localSheetId="5">'300VZT'!$A$1:$G$127</definedName>
    <definedName name="_xlnm.Print_Area" localSheetId="6">'500-NN'!$A$1:$G$113</definedName>
    <definedName name="_xlnm.Print_Area" localSheetId="0">'Krycí list'!$A$1:$G$45</definedName>
    <definedName name="_xlnm.Print_Area" localSheetId="1">Rekapitulace!$A$1:$I$38</definedName>
    <definedName name="PocetMJ" localSheetId="3">'[4]Krycí list'!$G$7</definedName>
    <definedName name="PocetMJ" localSheetId="4">'[5]Krycí list'!$G$7</definedName>
    <definedName name="PocetMJ" localSheetId="5">'[1]Krycí list'!$G$7</definedName>
    <definedName name="PocetMJ" localSheetId="6">'[1]Krycí list'!$G$7</definedName>
    <definedName name="PocetMJ">'Krycí list'!$G$7</definedName>
    <definedName name="Poznamka">'Krycí list'!$B$37</definedName>
    <definedName name="Projektant">'Krycí list'!$C$7</definedName>
    <definedName name="PSV" localSheetId="3">[4]Rekapitulace!$F$12</definedName>
    <definedName name="PSV" localSheetId="4">[5]Rekapitulace!$F$10</definedName>
    <definedName name="PSV" localSheetId="5">[1]Rekapitulace!$F$14</definedName>
    <definedName name="PSV" localSheetId="6">[1]Rekapitulace!$F$14</definedName>
    <definedName name="PSV">Rekapitulace!$F$32</definedName>
    <definedName name="PSV0" localSheetId="3">'150 statika'!#REF!</definedName>
    <definedName name="PSV0" localSheetId="4">'200 ZT'!#REF!</definedName>
    <definedName name="PSV0" localSheetId="5">'300VZT'!#REF!</definedName>
    <definedName name="PSV0" localSheetId="6">'500-NN'!#REF!</definedName>
    <definedName name="PSV0">'100 stavební'!#REF!</definedName>
    <definedName name="reg">#REF!</definedName>
    <definedName name="regerg">#REF!</definedName>
    <definedName name="regs">#REF!</definedName>
    <definedName name="rgreqgqeggg">[1]Rekapitulace!#REF!</definedName>
    <definedName name="rgthghbg">[3]Rekapitulace!$F$18</definedName>
    <definedName name="rgthssssn">[3]Rekapitulace!$E$18</definedName>
    <definedName name="rgzhzhj">[3]Rekapitulace!#REF!</definedName>
    <definedName name="rhzutř">'[1]Krycí list'!$A$6</definedName>
    <definedName name="rrrrr">#REF!</definedName>
    <definedName name="rrrrrrr">[1]Rekapitulace!#REF!</definedName>
    <definedName name="rtghrt">[1]Rekapitulace!$F$13</definedName>
    <definedName name="rtghrthgr">#REF!</definedName>
    <definedName name="rthghuztj">#REF!</definedName>
    <definedName name="řhhtz">'[1]100-stav.část'!#REF!</definedName>
    <definedName name="sdf">[1]Rekapitulace!$G$13</definedName>
    <definedName name="see">[1]Rekapitulace!#REF!</definedName>
    <definedName name="sfgbgfs">#REF!</definedName>
    <definedName name="sfgbsfb">#REF!</definedName>
    <definedName name="sfgdbsgb">[3]Rekapitulace!#REF!</definedName>
    <definedName name="sgfbnsfg">#REF!</definedName>
    <definedName name="SloupecCC" localSheetId="3">'150 statika'!$G$6</definedName>
    <definedName name="SloupecCC" localSheetId="4">'200 ZT'!$G$6</definedName>
    <definedName name="SloupecCC" localSheetId="5">'300VZT'!$G$6</definedName>
    <definedName name="SloupecCC" localSheetId="6">'500-NN'!$G$6</definedName>
    <definedName name="SloupecCC">'100 stavební'!$G$6</definedName>
    <definedName name="SloupecCisloPol" localSheetId="3">'150 statika'!$B$6</definedName>
    <definedName name="SloupecCisloPol" localSheetId="4">'200 ZT'!$B$6</definedName>
    <definedName name="SloupecCisloPol" localSheetId="5">'300VZT'!$B$6</definedName>
    <definedName name="SloupecCisloPol" localSheetId="6">'500-NN'!$B$6</definedName>
    <definedName name="SloupecCisloPol">'100 stavební'!$B$6</definedName>
    <definedName name="SloupecJC" localSheetId="3">'150 statika'!$F$6</definedName>
    <definedName name="SloupecJC" localSheetId="4">'200 ZT'!$F$6</definedName>
    <definedName name="SloupecJC" localSheetId="5">'300VZT'!$F$6</definedName>
    <definedName name="SloupecJC" localSheetId="6">'500-NN'!$F$6</definedName>
    <definedName name="SloupecJC">'100 stavební'!$F$6</definedName>
    <definedName name="SloupecMJ" localSheetId="3">'150 statika'!$D$6</definedName>
    <definedName name="SloupecMJ" localSheetId="4">'200 ZT'!$D$6</definedName>
    <definedName name="SloupecMJ" localSheetId="5">'300VZT'!$D$6</definedName>
    <definedName name="SloupecMJ" localSheetId="6">'500-NN'!$D$6</definedName>
    <definedName name="SloupecMJ">'100 stavební'!$D$6</definedName>
    <definedName name="SloupecMnozstvi" localSheetId="3">'150 statika'!$E$6</definedName>
    <definedName name="SloupecMnozstvi" localSheetId="4">'200 ZT'!$E$6</definedName>
    <definedName name="SloupecMnozstvi" localSheetId="5">'300VZT'!$E$6</definedName>
    <definedName name="SloupecMnozstvi" localSheetId="6">'500-NN'!$E$6</definedName>
    <definedName name="SloupecMnozstvi">'100 stavební'!$E$6</definedName>
    <definedName name="SloupecNazPol" localSheetId="3">'150 statika'!$C$6</definedName>
    <definedName name="SloupecNazPol" localSheetId="4">'200 ZT'!$C$6</definedName>
    <definedName name="SloupecNazPol" localSheetId="5">'300VZT'!$C$6</definedName>
    <definedName name="SloupecNazPol" localSheetId="6">'500-NN'!$C$6</definedName>
    <definedName name="SloupecNazPol">'100 stavební'!$C$6</definedName>
    <definedName name="SloupecPC" localSheetId="3">'150 statika'!$A$6</definedName>
    <definedName name="SloupecPC" localSheetId="4">'200 ZT'!$A$6</definedName>
    <definedName name="SloupecPC" localSheetId="5">'300VZT'!$A$6</definedName>
    <definedName name="SloupecPC" localSheetId="6">'500-NN'!$A$6</definedName>
    <definedName name="SloupecPC">'100 stavební'!$A$6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lin" localSheetId="6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num" localSheetId="6" hidden="1">0</definedName>
    <definedName name="solver_opt" localSheetId="2" hidden="1">'100 stavební'!#REF!</definedName>
    <definedName name="solver_opt" localSheetId="3" hidden="1">'150 statika'!#REF!</definedName>
    <definedName name="solver_opt" localSheetId="4" hidden="1">'200 ZT'!#REF!</definedName>
    <definedName name="solver_opt" localSheetId="5" hidden="1">'300VZT'!#REF!</definedName>
    <definedName name="solver_opt" localSheetId="6" hidden="1">'500-NN'!#REF!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typ" localSheetId="6" hidden="1">1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sgbh">#REF!</definedName>
    <definedName name="szhssn">[3]Rekapitulace!#REF!</definedName>
    <definedName name="tehthrth">[3]Rekapitulace!$I$18</definedName>
    <definedName name="tergee">#REF!</definedName>
    <definedName name="tggt">#REF!</definedName>
    <definedName name="tgrgrtg">#REF!</definedName>
    <definedName name="tgrwčtghw">#REF!</definedName>
    <definedName name="tgtr">[1]Rekapitulace!$H$20</definedName>
    <definedName name="thbgb">'[3]Krycí list'!$C$4</definedName>
    <definedName name="trgtetwrger">[1]Rekapitulace!$H$20</definedName>
    <definedName name="Typ" localSheetId="3">'150 statika'!#REF!</definedName>
    <definedName name="Typ" localSheetId="4">'200 ZT'!#REF!</definedName>
    <definedName name="Typ" localSheetId="5">'300VZT'!#REF!</definedName>
    <definedName name="Typ" localSheetId="6">'500-NN'!#REF!</definedName>
    <definedName name="Typ">'100 stavební'!#REF!</definedName>
    <definedName name="tzheh">'[1]100-stav.část'!#REF!</definedName>
    <definedName name="vadvfb">[1]Rekapitulace!#REF!</definedName>
    <definedName name="vgfvbf">'[2]100 stavební'!#REF!</definedName>
    <definedName name="vgfvgf">'[2]100 stavební'!#REF!</definedName>
    <definedName name="VRN" localSheetId="3">[4]Rekapitulace!$H$18</definedName>
    <definedName name="VRN" localSheetId="4">[5]Rekapitulace!$H$16</definedName>
    <definedName name="VRN" localSheetId="5">[1]Rekapitulace!$H$21</definedName>
    <definedName name="VRN" localSheetId="6">[1]Rekapitulace!$H$21</definedName>
    <definedName name="VRN">Rekapitulace!$H$38</definedName>
    <definedName name="VRNKc" localSheetId="5">[1]Rekapitulace!#REF!</definedName>
    <definedName name="VRNKc" localSheetId="6">[1]Rekapitulace!#REF!</definedName>
    <definedName name="VRNKc">Rekapitulace!$E$37</definedName>
    <definedName name="VRNnazev" localSheetId="5">[1]Rekapitulace!#REF!</definedName>
    <definedName name="VRNnazev" localSheetId="6">[1]Rekapitulace!#REF!</definedName>
    <definedName name="VRNnazev">Rekapitulace!$A$37</definedName>
    <definedName name="VRNproc" localSheetId="5">[1]Rekapitulace!#REF!</definedName>
    <definedName name="VRNproc" localSheetId="6">[1]Rekapitulace!#REF!</definedName>
    <definedName name="VRNproc">Rekapitulace!$F$37</definedName>
    <definedName name="VRNzakl" localSheetId="5">[1]Rekapitulace!#REF!</definedName>
    <definedName name="VRNzakl" localSheetId="6">[1]Rekapitulace!#REF!</definedName>
    <definedName name="VRNzakl">Rekapitulace!$G$37</definedName>
    <definedName name="wzzhh">[1]Rekapitulace!#REF!</definedName>
    <definedName name="xbfghg">'[1]100-stav.část'!#REF!</definedName>
    <definedName name="ybgbfg">#REF!</definedName>
    <definedName name="ycayv">#REF!</definedName>
    <definedName name="Zakazka">'Krycí list'!$G$9</definedName>
    <definedName name="Zaklad22">'Krycí list'!$F$32</definedName>
    <definedName name="Zaklad5">'Krycí list'!$F$30</definedName>
    <definedName name="zehe">'[1]100-stav.část'!#REF!</definedName>
    <definedName name="zhehn">[1]Rekapitulace!$I$16</definedName>
    <definedName name="zhezthje">'[1]100-stav.část'!#REF!</definedName>
    <definedName name="zhjsrn">[3]Rekapitulace!#REF!</definedName>
    <definedName name="Zhotovitel">'Krycí list'!$E$11</definedName>
    <definedName name="zhthe">'[1]100-stav.část'!#REF!</definedName>
    <definedName name="zhthzn">[1]Rekapitulace!$G$13</definedName>
    <definedName name="zhz">[1]Rekapitulace!#REF!</definedName>
    <definedName name="zhzerth">'[1]100-stav.část'!#REF!</definedName>
    <definedName name="zhzgh">[1]Rekapitulace!$E$16</definedName>
    <definedName name="zjuž">[1]Rekapitulace!#REF!</definedName>
    <definedName name="zteh">'[1]100-stav.část'!#REF!</definedName>
    <definedName name="ztehzh">'[1]Krycí list'!$C$6</definedName>
    <definedName name="zutjtz">[1]Rekapitulace!#REF!</definedName>
  </definedNames>
  <calcPr calcId="125725"/>
</workbook>
</file>

<file path=xl/calcChain.xml><?xml version="1.0" encoding="utf-8"?>
<calcChain xmlns="http://schemas.openxmlformats.org/spreadsheetml/2006/main">
  <c r="G60" i="7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59"/>
  <c r="G82" s="1"/>
  <c r="G38" l="1"/>
  <c r="G39"/>
  <c r="G40"/>
  <c r="G41"/>
  <c r="G42"/>
  <c r="G43"/>
  <c r="G44"/>
  <c r="G45"/>
  <c r="G46"/>
  <c r="G47"/>
  <c r="G48"/>
  <c r="G49"/>
  <c r="G50"/>
  <c r="G53"/>
  <c r="G54"/>
  <c r="G55"/>
  <c r="G56"/>
  <c r="G42" i="6" l="1"/>
  <c r="G43"/>
  <c r="G44"/>
  <c r="G45"/>
  <c r="G46"/>
  <c r="G47"/>
  <c r="G48"/>
  <c r="G49"/>
  <c r="G50"/>
  <c r="G51"/>
  <c r="G52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3"/>
  <c r="G74"/>
  <c r="G75"/>
  <c r="G76"/>
  <c r="G77"/>
  <c r="G78"/>
  <c r="G79"/>
  <c r="G80"/>
  <c r="G81"/>
  <c r="G82"/>
  <c r="G83"/>
  <c r="G84"/>
  <c r="G85"/>
  <c r="G86"/>
  <c r="G88"/>
  <c r="G89"/>
  <c r="G90"/>
  <c r="G91"/>
  <c r="G92"/>
  <c r="G93"/>
  <c r="G95"/>
  <c r="G96"/>
  <c r="G97"/>
  <c r="G98"/>
  <c r="G99"/>
  <c r="G101"/>
  <c r="G102"/>
  <c r="G103"/>
  <c r="G104"/>
  <c r="G105"/>
  <c r="G106"/>
  <c r="G107"/>
  <c r="G108"/>
  <c r="G109"/>
  <c r="G110"/>
  <c r="G111"/>
  <c r="G112"/>
  <c r="G113"/>
  <c r="G114"/>
  <c r="G119"/>
  <c r="G120"/>
  <c r="G121"/>
  <c r="G122"/>
  <c r="G123"/>
  <c r="G124"/>
  <c r="G125"/>
  <c r="G126"/>
  <c r="G41"/>
  <c r="G35"/>
  <c r="G37"/>
  <c r="G53" l="1"/>
  <c r="G115"/>
  <c r="G100"/>
  <c r="G94"/>
  <c r="G87"/>
  <c r="G72"/>
  <c r="C3" i="7"/>
  <c r="F3"/>
  <c r="G8"/>
  <c r="BB8"/>
  <c r="BC8"/>
  <c r="BC9" s="1"/>
  <c r="BD8"/>
  <c r="BE8"/>
  <c r="BE9" s="1"/>
  <c r="G9"/>
  <c r="BB9"/>
  <c r="BD9"/>
  <c r="G10"/>
  <c r="G11"/>
  <c r="BA11"/>
  <c r="BB11"/>
  <c r="BC11"/>
  <c r="BD11"/>
  <c r="BE11"/>
  <c r="G12"/>
  <c r="BA12"/>
  <c r="BB12"/>
  <c r="BC12"/>
  <c r="BD12"/>
  <c r="BE12"/>
  <c r="G13"/>
  <c r="BA13"/>
  <c r="BB13"/>
  <c r="BC13"/>
  <c r="BD13"/>
  <c r="BE13"/>
  <c r="G14"/>
  <c r="BA14"/>
  <c r="BB14"/>
  <c r="BC14"/>
  <c r="BD14"/>
  <c r="BE14"/>
  <c r="G15"/>
  <c r="BA15"/>
  <c r="BB15"/>
  <c r="BC15"/>
  <c r="BD15"/>
  <c r="BE15"/>
  <c r="G16"/>
  <c r="BA16"/>
  <c r="BB16"/>
  <c r="BC16"/>
  <c r="BD16"/>
  <c r="BE16"/>
  <c r="G17"/>
  <c r="BA17"/>
  <c r="BB17"/>
  <c r="BC17"/>
  <c r="BD17"/>
  <c r="BE17"/>
  <c r="G18"/>
  <c r="BA18"/>
  <c r="BB18"/>
  <c r="BC18"/>
  <c r="BD18"/>
  <c r="BE18"/>
  <c r="G19"/>
  <c r="G20"/>
  <c r="BA20" s="1"/>
  <c r="BA21" s="1"/>
  <c r="BB20"/>
  <c r="BC20"/>
  <c r="BC21" s="1"/>
  <c r="BD20"/>
  <c r="BE20"/>
  <c r="BE21" s="1"/>
  <c r="G21"/>
  <c r="BB21"/>
  <c r="BD21"/>
  <c r="G22"/>
  <c r="G23"/>
  <c r="BA23"/>
  <c r="BB23"/>
  <c r="BC23"/>
  <c r="BD23"/>
  <c r="BE23"/>
  <c r="G24"/>
  <c r="BA24"/>
  <c r="BB24"/>
  <c r="BC24"/>
  <c r="BD24"/>
  <c r="BE24"/>
  <c r="G25"/>
  <c r="BA25"/>
  <c r="BB25"/>
  <c r="BC25"/>
  <c r="BD25"/>
  <c r="BE25"/>
  <c r="G26"/>
  <c r="BA26"/>
  <c r="BB26"/>
  <c r="BC26"/>
  <c r="BD26"/>
  <c r="BE26"/>
  <c r="G27"/>
  <c r="G28"/>
  <c r="BA28"/>
  <c r="BB28"/>
  <c r="BC28"/>
  <c r="BD28"/>
  <c r="BE28"/>
  <c r="G29"/>
  <c r="BA29"/>
  <c r="BB29"/>
  <c r="BC29"/>
  <c r="BD29"/>
  <c r="BE29"/>
  <c r="BA30"/>
  <c r="BC30"/>
  <c r="BE30"/>
  <c r="G32"/>
  <c r="G33"/>
  <c r="G34"/>
  <c r="G35"/>
  <c r="G36"/>
  <c r="G37"/>
  <c r="C3" i="6"/>
  <c r="F3"/>
  <c r="BA8"/>
  <c r="BB8"/>
  <c r="BC8"/>
  <c r="BD8"/>
  <c r="BE8"/>
  <c r="G9"/>
  <c r="BA9" s="1"/>
  <c r="BB9"/>
  <c r="BB10" s="1"/>
  <c r="BC9"/>
  <c r="BD9"/>
  <c r="BD10" s="1"/>
  <c r="BE9"/>
  <c r="G10"/>
  <c r="G11"/>
  <c r="G12"/>
  <c r="BA12" s="1"/>
  <c r="BB12"/>
  <c r="BC12"/>
  <c r="BD12"/>
  <c r="BE12"/>
  <c r="G13"/>
  <c r="BA13" s="1"/>
  <c r="BB13"/>
  <c r="BC13"/>
  <c r="BD13"/>
  <c r="BE13"/>
  <c r="G14"/>
  <c r="BA14" s="1"/>
  <c r="BB14"/>
  <c r="BC14"/>
  <c r="BD14"/>
  <c r="BE14"/>
  <c r="G15"/>
  <c r="BA15" s="1"/>
  <c r="BB15"/>
  <c r="BC15"/>
  <c r="BD15"/>
  <c r="BE15"/>
  <c r="G16"/>
  <c r="BA16" s="1"/>
  <c r="BB16"/>
  <c r="BC16"/>
  <c r="BD16"/>
  <c r="BE16"/>
  <c r="G17"/>
  <c r="BA17" s="1"/>
  <c r="BB17"/>
  <c r="BC17"/>
  <c r="BD17"/>
  <c r="BE17"/>
  <c r="G18"/>
  <c r="BA18" s="1"/>
  <c r="BB18"/>
  <c r="BC18"/>
  <c r="BD18"/>
  <c r="BE18"/>
  <c r="G19"/>
  <c r="G20"/>
  <c r="G21"/>
  <c r="BA21" s="1"/>
  <c r="BA22" s="1"/>
  <c r="BB21"/>
  <c r="BB22" s="1"/>
  <c r="BC21"/>
  <c r="BC22" s="1"/>
  <c r="BD21"/>
  <c r="BD22" s="1"/>
  <c r="BE21"/>
  <c r="BE22" s="1"/>
  <c r="G22"/>
  <c r="G23"/>
  <c r="G24"/>
  <c r="BB24" s="1"/>
  <c r="BA24"/>
  <c r="BC24"/>
  <c r="BD24"/>
  <c r="BE24"/>
  <c r="G25"/>
  <c r="BB25" s="1"/>
  <c r="BA25"/>
  <c r="BC25"/>
  <c r="BD25"/>
  <c r="BE25"/>
  <c r="G26"/>
  <c r="BB26" s="1"/>
  <c r="BA26"/>
  <c r="BC26"/>
  <c r="BD26"/>
  <c r="BE26"/>
  <c r="G27"/>
  <c r="G28"/>
  <c r="G29"/>
  <c r="BA29"/>
  <c r="BB29"/>
  <c r="BC29"/>
  <c r="BD29"/>
  <c r="BE29"/>
  <c r="G30"/>
  <c r="BA30"/>
  <c r="BB30"/>
  <c r="BC30"/>
  <c r="BD30"/>
  <c r="BE30"/>
  <c r="G31"/>
  <c r="BA31"/>
  <c r="BB31"/>
  <c r="BC31"/>
  <c r="BD31"/>
  <c r="BE31"/>
  <c r="G32"/>
  <c r="G33"/>
  <c r="BE10" l="1"/>
  <c r="BC10"/>
  <c r="G117"/>
  <c r="F177" i="3" s="1"/>
  <c r="BD30" i="7"/>
  <c r="BA8"/>
  <c r="BA9" s="1"/>
  <c r="G57"/>
  <c r="BB30"/>
  <c r="BA27" i="6"/>
  <c r="BB19"/>
  <c r="BE27"/>
  <c r="BC27"/>
  <c r="BE19"/>
  <c r="BC19"/>
  <c r="BD19"/>
  <c r="BD27"/>
  <c r="G38"/>
  <c r="BB27"/>
  <c r="BA10"/>
  <c r="BA19"/>
  <c r="F174" i="3" l="1"/>
  <c r="G83" i="7"/>
  <c r="G174" i="3" s="1"/>
  <c r="F3" i="5"/>
  <c r="G8"/>
  <c r="BA8"/>
  <c r="BB8"/>
  <c r="BC8"/>
  <c r="BD8"/>
  <c r="BE8"/>
  <c r="G9"/>
  <c r="BA9"/>
  <c r="BB9"/>
  <c r="BC9"/>
  <c r="BD9"/>
  <c r="BE9"/>
  <c r="G10"/>
  <c r="BA10"/>
  <c r="BB10"/>
  <c r="BC10"/>
  <c r="BD10"/>
  <c r="BE10"/>
  <c r="G11"/>
  <c r="BA11"/>
  <c r="BB11"/>
  <c r="BC11"/>
  <c r="BD11"/>
  <c r="BE11"/>
  <c r="G12"/>
  <c r="BA12"/>
  <c r="BB12"/>
  <c r="BC12"/>
  <c r="BD12"/>
  <c r="BE12"/>
  <c r="G13"/>
  <c r="BA13"/>
  <c r="BB13"/>
  <c r="BC13"/>
  <c r="BD13"/>
  <c r="BE13"/>
  <c r="G14"/>
  <c r="BA14"/>
  <c r="BB14"/>
  <c r="BC14"/>
  <c r="BD14"/>
  <c r="BE14"/>
  <c r="G15"/>
  <c r="BA15"/>
  <c r="BB15"/>
  <c r="BC15"/>
  <c r="BD15"/>
  <c r="BE15"/>
  <c r="G16"/>
  <c r="BA16"/>
  <c r="BB16"/>
  <c r="BC16"/>
  <c r="BD16"/>
  <c r="BE16"/>
  <c r="G17"/>
  <c r="BA17" s="1"/>
  <c r="BB17"/>
  <c r="BC17"/>
  <c r="BD17"/>
  <c r="BE17"/>
  <c r="G18"/>
  <c r="BA18"/>
  <c r="BB18"/>
  <c r="BC18"/>
  <c r="BD18"/>
  <c r="BE18"/>
  <c r="G19"/>
  <c r="BA19"/>
  <c r="BB19"/>
  <c r="BC19"/>
  <c r="BD19"/>
  <c r="BE19"/>
  <c r="G20"/>
  <c r="BA20"/>
  <c r="BB20"/>
  <c r="BC20"/>
  <c r="BD20"/>
  <c r="BE20"/>
  <c r="C21"/>
  <c r="G21"/>
  <c r="BB21"/>
  <c r="BC21"/>
  <c r="BD21"/>
  <c r="BE21"/>
  <c r="G23"/>
  <c r="BA23"/>
  <c r="BB23"/>
  <c r="BC23"/>
  <c r="BD23"/>
  <c r="BE23"/>
  <c r="G24"/>
  <c r="BA24"/>
  <c r="BB24"/>
  <c r="BC24"/>
  <c r="BD24"/>
  <c r="BE24"/>
  <c r="G25"/>
  <c r="BA25"/>
  <c r="BB25"/>
  <c r="BC25"/>
  <c r="BD25"/>
  <c r="BE25"/>
  <c r="G26"/>
  <c r="BA26"/>
  <c r="BB26"/>
  <c r="BC26"/>
  <c r="BD26"/>
  <c r="BE26"/>
  <c r="G27"/>
  <c r="BA27"/>
  <c r="BB27"/>
  <c r="BC27"/>
  <c r="BD27"/>
  <c r="BE27"/>
  <c r="G28"/>
  <c r="BA28"/>
  <c r="BB28"/>
  <c r="BC28"/>
  <c r="BD28"/>
  <c r="BE28"/>
  <c r="G29"/>
  <c r="BA29"/>
  <c r="BB29"/>
  <c r="BC29"/>
  <c r="BD29"/>
  <c r="BE29"/>
  <c r="G30"/>
  <c r="BA30"/>
  <c r="BB30"/>
  <c r="BC30"/>
  <c r="BD30"/>
  <c r="BE30"/>
  <c r="G31"/>
  <c r="BA31"/>
  <c r="BB31"/>
  <c r="BC31"/>
  <c r="BD31"/>
  <c r="BE31"/>
  <c r="G32"/>
  <c r="BA32"/>
  <c r="BB32"/>
  <c r="BC32"/>
  <c r="BD32"/>
  <c r="BE32"/>
  <c r="C33"/>
  <c r="G33"/>
  <c r="BB33"/>
  <c r="BD33"/>
  <c r="G35"/>
  <c r="BA35" s="1"/>
  <c r="BB35"/>
  <c r="BC35"/>
  <c r="BD35"/>
  <c r="BE35"/>
  <c r="G36"/>
  <c r="BA36" s="1"/>
  <c r="BB36"/>
  <c r="BC36"/>
  <c r="BD36"/>
  <c r="BE36"/>
  <c r="G37"/>
  <c r="BA37" s="1"/>
  <c r="BB37"/>
  <c r="BC37"/>
  <c r="BD37"/>
  <c r="BE37"/>
  <c r="G38"/>
  <c r="BA38" s="1"/>
  <c r="BB38"/>
  <c r="BC38"/>
  <c r="BD38"/>
  <c r="BE38"/>
  <c r="G39"/>
  <c r="BA39" s="1"/>
  <c r="BB39"/>
  <c r="BC39"/>
  <c r="BD39"/>
  <c r="BE39"/>
  <c r="G40"/>
  <c r="BA40" s="1"/>
  <c r="BB40"/>
  <c r="BC40"/>
  <c r="BD40"/>
  <c r="BE40"/>
  <c r="G41"/>
  <c r="BA41" s="1"/>
  <c r="BB41"/>
  <c r="BC41"/>
  <c r="BD41"/>
  <c r="BE41"/>
  <c r="G42"/>
  <c r="BA42" s="1"/>
  <c r="BB42"/>
  <c r="BC42"/>
  <c r="BD42"/>
  <c r="BE42"/>
  <c r="G43"/>
  <c r="BA43" s="1"/>
  <c r="BB43"/>
  <c r="BC43"/>
  <c r="BD43"/>
  <c r="BE43"/>
  <c r="G44"/>
  <c r="BA44" s="1"/>
  <c r="BB44"/>
  <c r="BC44"/>
  <c r="BD44"/>
  <c r="BE44"/>
  <c r="G45"/>
  <c r="BA45" s="1"/>
  <c r="BB45"/>
  <c r="BC45"/>
  <c r="BD45"/>
  <c r="BE45"/>
  <c r="G46"/>
  <c r="BA46" s="1"/>
  <c r="BB46"/>
  <c r="BC46"/>
  <c r="BD46"/>
  <c r="BE46"/>
  <c r="G47"/>
  <c r="BA47" s="1"/>
  <c r="BB47"/>
  <c r="BC47"/>
  <c r="BD47"/>
  <c r="BE47"/>
  <c r="C48"/>
  <c r="G48"/>
  <c r="BB48"/>
  <c r="BC48"/>
  <c r="BD48"/>
  <c r="BE48"/>
  <c r="G50"/>
  <c r="BA50" s="1"/>
  <c r="BA51" s="1"/>
  <c r="BB50"/>
  <c r="BC50"/>
  <c r="BD50"/>
  <c r="BE50"/>
  <c r="C51"/>
  <c r="G51"/>
  <c r="BB51"/>
  <c r="BC51"/>
  <c r="BD51"/>
  <c r="BE51"/>
  <c r="G53"/>
  <c r="BA53"/>
  <c r="BB53"/>
  <c r="BC53"/>
  <c r="BC54" s="1"/>
  <c r="BD53"/>
  <c r="BE53"/>
  <c r="BE54" s="1"/>
  <c r="C54"/>
  <c r="G54"/>
  <c r="G56" s="1"/>
  <c r="F22" i="3" s="1"/>
  <c r="BA54" i="5"/>
  <c r="BB54"/>
  <c r="BD54"/>
  <c r="BE33" l="1"/>
  <c r="BC33"/>
  <c r="BA33"/>
  <c r="BA21"/>
  <c r="BA48"/>
  <c r="G79" i="3"/>
  <c r="G78"/>
  <c r="G170" l="1"/>
  <c r="G171"/>
  <c r="G81" i="4" l="1"/>
  <c r="G80"/>
  <c r="C81"/>
  <c r="G77" l="1"/>
  <c r="G76"/>
  <c r="G75"/>
  <c r="G78" l="1"/>
  <c r="G72"/>
  <c r="G43" l="1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42"/>
  <c r="G73" s="1"/>
  <c r="G39"/>
  <c r="G31" l="1"/>
  <c r="G32"/>
  <c r="G33"/>
  <c r="G34"/>
  <c r="G35"/>
  <c r="G36"/>
  <c r="G37"/>
  <c r="G38"/>
  <c r="G30"/>
  <c r="G28" l="1"/>
  <c r="G27"/>
  <c r="G8"/>
  <c r="F3" l="1"/>
  <c r="BA7"/>
  <c r="BB7"/>
  <c r="BC7"/>
  <c r="BD7"/>
  <c r="BE7"/>
  <c r="G9"/>
  <c r="BA9"/>
  <c r="BB9"/>
  <c r="BC9"/>
  <c r="BD9"/>
  <c r="BE9"/>
  <c r="G10"/>
  <c r="BA10"/>
  <c r="BB10"/>
  <c r="BC10"/>
  <c r="BD10"/>
  <c r="BE10"/>
  <c r="G11"/>
  <c r="BA11"/>
  <c r="BB11"/>
  <c r="BC11"/>
  <c r="BD11"/>
  <c r="BE11"/>
  <c r="G12"/>
  <c r="BA12"/>
  <c r="BB12"/>
  <c r="BC12"/>
  <c r="BD12"/>
  <c r="BE12"/>
  <c r="G13"/>
  <c r="BA13"/>
  <c r="BB13"/>
  <c r="BC13"/>
  <c r="BD13"/>
  <c r="BE13"/>
  <c r="G14"/>
  <c r="BA14"/>
  <c r="BB14"/>
  <c r="BC14"/>
  <c r="BD14"/>
  <c r="BE14"/>
  <c r="G15"/>
  <c r="BA15"/>
  <c r="BB15"/>
  <c r="BC15"/>
  <c r="BD15"/>
  <c r="BE15"/>
  <c r="G16"/>
  <c r="BB16" s="1"/>
  <c r="BA16"/>
  <c r="BC16"/>
  <c r="BD16"/>
  <c r="BE16"/>
  <c r="G17"/>
  <c r="BA17"/>
  <c r="BB17"/>
  <c r="BC17"/>
  <c r="BD17"/>
  <c r="BE17"/>
  <c r="G18"/>
  <c r="BA18"/>
  <c r="BB18"/>
  <c r="BC18"/>
  <c r="BD18"/>
  <c r="BE18"/>
  <c r="G19"/>
  <c r="BA19"/>
  <c r="BB19"/>
  <c r="BC19"/>
  <c r="BD19"/>
  <c r="BE19"/>
  <c r="G20"/>
  <c r="BA20"/>
  <c r="BB20"/>
  <c r="BC20"/>
  <c r="BD20"/>
  <c r="BE20"/>
  <c r="G21"/>
  <c r="BA21"/>
  <c r="BB21"/>
  <c r="BC21"/>
  <c r="BD21"/>
  <c r="BE21"/>
  <c r="G22"/>
  <c r="BA22"/>
  <c r="BB22"/>
  <c r="BC22"/>
  <c r="BD22"/>
  <c r="BE22"/>
  <c r="G23"/>
  <c r="BA23"/>
  <c r="BB23"/>
  <c r="BC23"/>
  <c r="BD23"/>
  <c r="BE23"/>
  <c r="G24"/>
  <c r="BA24"/>
  <c r="BB24"/>
  <c r="BC24"/>
  <c r="BD24"/>
  <c r="BE24"/>
  <c r="G25"/>
  <c r="BA25"/>
  <c r="BB25"/>
  <c r="BC25"/>
  <c r="BD25"/>
  <c r="BE25"/>
  <c r="G26"/>
  <c r="BA26"/>
  <c r="BB26"/>
  <c r="BC26"/>
  <c r="BD26"/>
  <c r="BE26"/>
  <c r="G29"/>
  <c r="BA29"/>
  <c r="BA30" s="1"/>
  <c r="BB29"/>
  <c r="BC29"/>
  <c r="BC30" s="1"/>
  <c r="BD29"/>
  <c r="BE29"/>
  <c r="BE30" s="1"/>
  <c r="BB30"/>
  <c r="BD30"/>
  <c r="G40" l="1"/>
  <c r="G83" s="1"/>
  <c r="F104" i="3" s="1"/>
  <c r="BC27" i="4"/>
  <c r="BA27"/>
  <c r="BE27"/>
  <c r="BD27"/>
  <c r="BB27"/>
  <c r="BE177" i="3"/>
  <c r="BE178" s="1"/>
  <c r="I31" i="2" s="1"/>
  <c r="BC177" i="3"/>
  <c r="BC178" s="1"/>
  <c r="G31" i="2" s="1"/>
  <c r="BB177" i="3"/>
  <c r="BB178" s="1"/>
  <c r="F31" i="2" s="1"/>
  <c r="BA177" i="3"/>
  <c r="G177"/>
  <c r="BD177" s="1"/>
  <c r="BD178" s="1"/>
  <c r="H31" i="2" s="1"/>
  <c r="B31"/>
  <c r="A31"/>
  <c r="BA178" i="3"/>
  <c r="E31" i="2" s="1"/>
  <c r="C178" i="3"/>
  <c r="BE174"/>
  <c r="BE175" s="1"/>
  <c r="I30" i="2" s="1"/>
  <c r="BC174" i="3"/>
  <c r="BB174"/>
  <c r="BA174"/>
  <c r="BD174"/>
  <c r="B30" i="2"/>
  <c r="A30"/>
  <c r="C175" i="3"/>
  <c r="BE169"/>
  <c r="BD169"/>
  <c r="BC169"/>
  <c r="BA169"/>
  <c r="G169"/>
  <c r="BB169" s="1"/>
  <c r="BE168"/>
  <c r="BE172" s="1"/>
  <c r="I29" i="2" s="1"/>
  <c r="BD168" i="3"/>
  <c r="BC168"/>
  <c r="BA168"/>
  <c r="G168"/>
  <c r="B29" i="2"/>
  <c r="A29"/>
  <c r="BA172" i="3"/>
  <c r="E29" i="2" s="1"/>
  <c r="C172" i="3"/>
  <c r="BE165"/>
  <c r="BD165"/>
  <c r="BC165"/>
  <c r="BA165"/>
  <c r="G165"/>
  <c r="BB165" s="1"/>
  <c r="BE164"/>
  <c r="BD164"/>
  <c r="BD166" s="1"/>
  <c r="H28" i="2" s="1"/>
  <c r="BC164" i="3"/>
  <c r="BA164"/>
  <c r="BA166" s="1"/>
  <c r="E28" i="2" s="1"/>
  <c r="G164" i="3"/>
  <c r="BB164" s="1"/>
  <c r="B28" i="2"/>
  <c r="A28"/>
  <c r="BE166" i="3"/>
  <c r="I28" i="2" s="1"/>
  <c r="C166" i="3"/>
  <c r="BE161"/>
  <c r="BD161"/>
  <c r="BC161"/>
  <c r="BA161"/>
  <c r="G161"/>
  <c r="BB161" s="1"/>
  <c r="BE160"/>
  <c r="BE162" s="1"/>
  <c r="I27" i="2" s="1"/>
  <c r="BD160" i="3"/>
  <c r="BC160"/>
  <c r="BA160"/>
  <c r="G160"/>
  <c r="BB160" s="1"/>
  <c r="B27" i="2"/>
  <c r="A27"/>
  <c r="BA162" i="3"/>
  <c r="E27" i="2" s="1"/>
  <c r="C162" i="3"/>
  <c r="BE157"/>
  <c r="BD157"/>
  <c r="BC157"/>
  <c r="BA157"/>
  <c r="G157"/>
  <c r="BB157" s="1"/>
  <c r="BE156"/>
  <c r="BD156"/>
  <c r="BC156"/>
  <c r="BA156"/>
  <c r="G156"/>
  <c r="BB156" s="1"/>
  <c r="BE155"/>
  <c r="BE158" s="1"/>
  <c r="I26" i="2" s="1"/>
  <c r="BD155" i="3"/>
  <c r="BC155"/>
  <c r="BC158" s="1"/>
  <c r="G26" i="2" s="1"/>
  <c r="BA155" i="3"/>
  <c r="G155"/>
  <c r="BB155" s="1"/>
  <c r="B26" i="2"/>
  <c r="A26"/>
  <c r="C158" i="3"/>
  <c r="BE152"/>
  <c r="BD152"/>
  <c r="BC152"/>
  <c r="BA152"/>
  <c r="G152"/>
  <c r="BB152" s="1"/>
  <c r="BE151"/>
  <c r="BD151"/>
  <c r="BC151"/>
  <c r="BA151"/>
  <c r="G151"/>
  <c r="BB151" s="1"/>
  <c r="BE150"/>
  <c r="BD150"/>
  <c r="BC150"/>
  <c r="BA150"/>
  <c r="G150"/>
  <c r="BB150" s="1"/>
  <c r="BE149"/>
  <c r="BD149"/>
  <c r="BC149"/>
  <c r="BA149"/>
  <c r="G149"/>
  <c r="BB149" s="1"/>
  <c r="BE148"/>
  <c r="BD148"/>
  <c r="BC148"/>
  <c r="BA148"/>
  <c r="G148"/>
  <c r="BB148" s="1"/>
  <c r="BE147"/>
  <c r="BD147"/>
  <c r="BC147"/>
  <c r="BA147"/>
  <c r="G147"/>
  <c r="BB147" s="1"/>
  <c r="BE146"/>
  <c r="BD146"/>
  <c r="BC146"/>
  <c r="BA146"/>
  <c r="G146"/>
  <c r="BB146" s="1"/>
  <c r="BE145"/>
  <c r="BD145"/>
  <c r="BC145"/>
  <c r="BA145"/>
  <c r="G145"/>
  <c r="BB145" s="1"/>
  <c r="BE144"/>
  <c r="BD144"/>
  <c r="BC144"/>
  <c r="BA144"/>
  <c r="G144"/>
  <c r="BB144" s="1"/>
  <c r="BE143"/>
  <c r="BD143"/>
  <c r="BC143"/>
  <c r="BA143"/>
  <c r="G143"/>
  <c r="BB143" s="1"/>
  <c r="BE142"/>
  <c r="BD142"/>
  <c r="BC142"/>
  <c r="BA142"/>
  <c r="G142"/>
  <c r="BB142" s="1"/>
  <c r="BE141"/>
  <c r="BD141"/>
  <c r="BC141"/>
  <c r="BA141"/>
  <c r="G141"/>
  <c r="BB141" s="1"/>
  <c r="BE140"/>
  <c r="BD140"/>
  <c r="BC140"/>
  <c r="BA140"/>
  <c r="G140"/>
  <c r="BB140" s="1"/>
  <c r="BE139"/>
  <c r="BD139"/>
  <c r="BC139"/>
  <c r="BA139"/>
  <c r="G139"/>
  <c r="BB139" s="1"/>
  <c r="BE138"/>
  <c r="BE153" s="1"/>
  <c r="I25" i="2" s="1"/>
  <c r="BD138" i="3"/>
  <c r="BC138"/>
  <c r="BA138"/>
  <c r="G138"/>
  <c r="BB138" s="1"/>
  <c r="B25" i="2"/>
  <c r="A25"/>
  <c r="C153" i="3"/>
  <c r="BE135"/>
  <c r="BD135"/>
  <c r="BC135"/>
  <c r="BA135"/>
  <c r="G135"/>
  <c r="BB135" s="1"/>
  <c r="BE134"/>
  <c r="BD134"/>
  <c r="BC134"/>
  <c r="BA134"/>
  <c r="G134"/>
  <c r="BB134" s="1"/>
  <c r="BE133"/>
  <c r="BD133"/>
  <c r="BC133"/>
  <c r="BA133"/>
  <c r="G133"/>
  <c r="BB133" s="1"/>
  <c r="BE132"/>
  <c r="BD132"/>
  <c r="BC132"/>
  <c r="BA132"/>
  <c r="G132"/>
  <c r="BB132" s="1"/>
  <c r="BE131"/>
  <c r="BD131"/>
  <c r="BC131"/>
  <c r="BA131"/>
  <c r="G131"/>
  <c r="BB131" s="1"/>
  <c r="BE130"/>
  <c r="BD130"/>
  <c r="BC130"/>
  <c r="BA130"/>
  <c r="G130"/>
  <c r="BB130" s="1"/>
  <c r="BE129"/>
  <c r="BD129"/>
  <c r="BC129"/>
  <c r="BC136" s="1"/>
  <c r="G24" i="2" s="1"/>
  <c r="BA129" i="3"/>
  <c r="G129"/>
  <c r="BB129" s="1"/>
  <c r="B24" i="2"/>
  <c r="A24"/>
  <c r="C136" i="3"/>
  <c r="BE126"/>
  <c r="BD126"/>
  <c r="BC126"/>
  <c r="BA126"/>
  <c r="G126"/>
  <c r="BB126" s="1"/>
  <c r="BE125"/>
  <c r="BD125"/>
  <c r="BC125"/>
  <c r="BA125"/>
  <c r="G125"/>
  <c r="BB125" s="1"/>
  <c r="BE124"/>
  <c r="BD124"/>
  <c r="BC124"/>
  <c r="BA124"/>
  <c r="G124"/>
  <c r="BB124" s="1"/>
  <c r="BE123"/>
  <c r="BD123"/>
  <c r="BC123"/>
  <c r="BA123"/>
  <c r="G123"/>
  <c r="BB123" s="1"/>
  <c r="BE122"/>
  <c r="BD122"/>
  <c r="BC122"/>
  <c r="BA122"/>
  <c r="G122"/>
  <c r="BB122" s="1"/>
  <c r="BE121"/>
  <c r="BD121"/>
  <c r="BC121"/>
  <c r="BA121"/>
  <c r="G121"/>
  <c r="BB121" s="1"/>
  <c r="BE120"/>
  <c r="BD120"/>
  <c r="BC120"/>
  <c r="BA120"/>
  <c r="G120"/>
  <c r="BB120" s="1"/>
  <c r="BE119"/>
  <c r="BD119"/>
  <c r="BC119"/>
  <c r="BA119"/>
  <c r="G119"/>
  <c r="BB119" s="1"/>
  <c r="BE118"/>
  <c r="BD118"/>
  <c r="BC118"/>
  <c r="BA118"/>
  <c r="G118"/>
  <c r="BB118" s="1"/>
  <c r="BE117"/>
  <c r="BD117"/>
  <c r="BC117"/>
  <c r="BA117"/>
  <c r="G117"/>
  <c r="BB117" s="1"/>
  <c r="BE116"/>
  <c r="BD116"/>
  <c r="BC116"/>
  <c r="BA116"/>
  <c r="G116"/>
  <c r="BB116" s="1"/>
  <c r="BE115"/>
  <c r="BD115"/>
  <c r="BC115"/>
  <c r="BA115"/>
  <c r="G115"/>
  <c r="BB115" s="1"/>
  <c r="BE114"/>
  <c r="BD114"/>
  <c r="BC114"/>
  <c r="BA114"/>
  <c r="G114"/>
  <c r="BB114" s="1"/>
  <c r="BE113"/>
  <c r="BE127" s="1"/>
  <c r="I23" i="2" s="1"/>
  <c r="BD113" i="3"/>
  <c r="BC113"/>
  <c r="BC127" s="1"/>
  <c r="G23" i="2" s="1"/>
  <c r="BA113" i="3"/>
  <c r="G113"/>
  <c r="BB113" s="1"/>
  <c r="B23" i="2"/>
  <c r="A23"/>
  <c r="C127" i="3"/>
  <c r="BE110"/>
  <c r="BD110"/>
  <c r="BC110"/>
  <c r="BA110"/>
  <c r="G110"/>
  <c r="BB110" s="1"/>
  <c r="BE109"/>
  <c r="BD109"/>
  <c r="BC109"/>
  <c r="BA109"/>
  <c r="G109"/>
  <c r="BB109" s="1"/>
  <c r="BE108"/>
  <c r="BD108"/>
  <c r="BC108"/>
  <c r="BA108"/>
  <c r="G108"/>
  <c r="BB108" s="1"/>
  <c r="BE107"/>
  <c r="BD107"/>
  <c r="BC107"/>
  <c r="BA107"/>
  <c r="G107"/>
  <c r="BB107" s="1"/>
  <c r="B22" i="2"/>
  <c r="A22"/>
  <c r="C111" i="3"/>
  <c r="BE104"/>
  <c r="BE105" s="1"/>
  <c r="I21" i="2" s="1"/>
  <c r="BD104" i="3"/>
  <c r="BD105" s="1"/>
  <c r="H21" i="2" s="1"/>
  <c r="BC104" i="3"/>
  <c r="BA104"/>
  <c r="G104"/>
  <c r="BB104" s="1"/>
  <c r="BB105" s="1"/>
  <c r="F21" i="2" s="1"/>
  <c r="B21"/>
  <c r="A21"/>
  <c r="BC105" i="3"/>
  <c r="G21" i="2" s="1"/>
  <c r="BA105" i="3"/>
  <c r="E21" i="2" s="1"/>
  <c r="C105" i="3"/>
  <c r="BE101"/>
  <c r="BD101"/>
  <c r="BC101"/>
  <c r="BA101"/>
  <c r="G101"/>
  <c r="BB101" s="1"/>
  <c r="BE100"/>
  <c r="BD100"/>
  <c r="BC100"/>
  <c r="BA100"/>
  <c r="G100"/>
  <c r="BB100" s="1"/>
  <c r="BE99"/>
  <c r="BD99"/>
  <c r="BC99"/>
  <c r="BA99"/>
  <c r="G99"/>
  <c r="BB99" s="1"/>
  <c r="BE98"/>
  <c r="BD98"/>
  <c r="BC98"/>
  <c r="BA98"/>
  <c r="G98"/>
  <c r="BB98" s="1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E94"/>
  <c r="BD94"/>
  <c r="BC94"/>
  <c r="BA94"/>
  <c r="G94"/>
  <c r="BB94" s="1"/>
  <c r="BE93"/>
  <c r="BE102" s="1"/>
  <c r="I20" i="2" s="1"/>
  <c r="BD93" i="3"/>
  <c r="BC93"/>
  <c r="BC102" s="1"/>
  <c r="G20" i="2" s="1"/>
  <c r="BA93" i="3"/>
  <c r="G93"/>
  <c r="G102" s="1"/>
  <c r="B20" i="2"/>
  <c r="A20"/>
  <c r="C102" i="3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E83"/>
  <c r="BD83"/>
  <c r="BC83"/>
  <c r="BA83"/>
  <c r="G83"/>
  <c r="B19" i="2"/>
  <c r="A19"/>
  <c r="C91" i="3"/>
  <c r="BE80"/>
  <c r="BD80"/>
  <c r="BC80"/>
  <c r="BA80"/>
  <c r="G80"/>
  <c r="BB80" s="1"/>
  <c r="BE77"/>
  <c r="BD77"/>
  <c r="BC77"/>
  <c r="BA77"/>
  <c r="G77"/>
  <c r="BB77" s="1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D71"/>
  <c r="BC71"/>
  <c r="BA71"/>
  <c r="G71"/>
  <c r="BB71" s="1"/>
  <c r="BE70"/>
  <c r="BD70"/>
  <c r="BC70"/>
  <c r="BA70"/>
  <c r="G70"/>
  <c r="BB70" s="1"/>
  <c r="BE69"/>
  <c r="BD69"/>
  <c r="BC69"/>
  <c r="BA69"/>
  <c r="G69"/>
  <c r="B18" i="2"/>
  <c r="A18"/>
  <c r="C81" i="3"/>
  <c r="BE66"/>
  <c r="BD66"/>
  <c r="BD67" s="1"/>
  <c r="H17" i="2" s="1"/>
  <c r="BC66" i="3"/>
  <c r="BB66"/>
  <c r="BB67" s="1"/>
  <c r="F17" i="2" s="1"/>
  <c r="G66" i="3"/>
  <c r="BA66" s="1"/>
  <c r="BA67" s="1"/>
  <c r="E17" i="2" s="1"/>
  <c r="B17"/>
  <c r="A17"/>
  <c r="BE67" i="3"/>
  <c r="I17" i="2" s="1"/>
  <c r="BC67" i="3"/>
  <c r="G17" i="2" s="1"/>
  <c r="C67" i="3"/>
  <c r="BE63"/>
  <c r="BD63"/>
  <c r="BD64" s="1"/>
  <c r="H16" i="2" s="1"/>
  <c r="BC63" i="3"/>
  <c r="BB63"/>
  <c r="BB64" s="1"/>
  <c r="F16" i="2" s="1"/>
  <c r="G63" i="3"/>
  <c r="BA63" s="1"/>
  <c r="BA64" s="1"/>
  <c r="E16" i="2" s="1"/>
  <c r="B16"/>
  <c r="A16"/>
  <c r="BE64" i="3"/>
  <c r="I16" i="2" s="1"/>
  <c r="BC64" i="3"/>
  <c r="G16" i="2" s="1"/>
  <c r="C64" i="3"/>
  <c r="BE60"/>
  <c r="BD60"/>
  <c r="BC60"/>
  <c r="BB60"/>
  <c r="G60"/>
  <c r="BA60" s="1"/>
  <c r="BE59"/>
  <c r="BD59"/>
  <c r="BC59"/>
  <c r="BB59"/>
  <c r="G59"/>
  <c r="BA59" s="1"/>
  <c r="BE58"/>
  <c r="BD58"/>
  <c r="BC58"/>
  <c r="BB58"/>
  <c r="G58"/>
  <c r="BA58" s="1"/>
  <c r="BE57"/>
  <c r="BD57"/>
  <c r="BC57"/>
  <c r="BB57"/>
  <c r="G57"/>
  <c r="BA57" s="1"/>
  <c r="BE56"/>
  <c r="BD56"/>
  <c r="BC56"/>
  <c r="BB56"/>
  <c r="G56"/>
  <c r="BA56" s="1"/>
  <c r="BE55"/>
  <c r="BE61" s="1"/>
  <c r="I15" i="2" s="1"/>
  <c r="BD55" i="3"/>
  <c r="BC55"/>
  <c r="BC61" s="1"/>
  <c r="G15" i="2" s="1"/>
  <c r="BB55" i="3"/>
  <c r="G55"/>
  <c r="BA55" s="1"/>
  <c r="BA61" s="1"/>
  <c r="E15" i="2" s="1"/>
  <c r="B15"/>
  <c r="A15"/>
  <c r="C61" i="3"/>
  <c r="BE52"/>
  <c r="BE53" s="1"/>
  <c r="I14" i="2" s="1"/>
  <c r="BD52" i="3"/>
  <c r="BD53" s="1"/>
  <c r="H14" i="2" s="1"/>
  <c r="BC52" i="3"/>
  <c r="BC53" s="1"/>
  <c r="G14" i="2" s="1"/>
  <c r="BB52" i="3"/>
  <c r="BB53" s="1"/>
  <c r="F14" i="2" s="1"/>
  <c r="G52" i="3"/>
  <c r="BA52" s="1"/>
  <c r="BA53" s="1"/>
  <c r="E14" i="2" s="1"/>
  <c r="B14"/>
  <c r="A14"/>
  <c r="C53" i="3"/>
  <c r="BE49"/>
  <c r="BD49"/>
  <c r="BC49"/>
  <c r="BB49"/>
  <c r="G49"/>
  <c r="BA49" s="1"/>
  <c r="BE48"/>
  <c r="BD48"/>
  <c r="BC48"/>
  <c r="BB48"/>
  <c r="G48"/>
  <c r="BA48" s="1"/>
  <c r="BE47"/>
  <c r="BD47"/>
  <c r="BC47"/>
  <c r="BB47"/>
  <c r="G47"/>
  <c r="BA47" s="1"/>
  <c r="B13" i="2"/>
  <c r="A13"/>
  <c r="C50" i="3"/>
  <c r="BE44"/>
  <c r="BD44"/>
  <c r="BC44"/>
  <c r="BB44"/>
  <c r="G44"/>
  <c r="BA44" s="1"/>
  <c r="BE43"/>
  <c r="BD43"/>
  <c r="BC43"/>
  <c r="BB43"/>
  <c r="G43"/>
  <c r="BA43" s="1"/>
  <c r="BE42"/>
  <c r="BD42"/>
  <c r="BC42"/>
  <c r="BB42"/>
  <c r="G42"/>
  <c r="BA42" s="1"/>
  <c r="BE41"/>
  <c r="BD41"/>
  <c r="BC41"/>
  <c r="BB41"/>
  <c r="G41"/>
  <c r="BA41" s="1"/>
  <c r="BE40"/>
  <c r="BD40"/>
  <c r="BC40"/>
  <c r="BB40"/>
  <c r="G40"/>
  <c r="BA40" s="1"/>
  <c r="BE39"/>
  <c r="BD39"/>
  <c r="BC39"/>
  <c r="BB39"/>
  <c r="G39"/>
  <c r="BA39" s="1"/>
  <c r="BE38"/>
  <c r="BD38"/>
  <c r="BC38"/>
  <c r="BB38"/>
  <c r="G38"/>
  <c r="BA38" s="1"/>
  <c r="BE37"/>
  <c r="BD37"/>
  <c r="BC37"/>
  <c r="BB37"/>
  <c r="G37"/>
  <c r="BA37" s="1"/>
  <c r="BE36"/>
  <c r="BD36"/>
  <c r="BC36"/>
  <c r="BB36"/>
  <c r="G36"/>
  <c r="BA36" s="1"/>
  <c r="BE35"/>
  <c r="BD35"/>
  <c r="BC35"/>
  <c r="BB35"/>
  <c r="G35"/>
  <c r="BA35" s="1"/>
  <c r="BE34"/>
  <c r="BD34"/>
  <c r="BC34"/>
  <c r="BC45" s="1"/>
  <c r="G12" i="2" s="1"/>
  <c r="BB34" i="3"/>
  <c r="G34"/>
  <c r="BA34" s="1"/>
  <c r="B12" i="2"/>
  <c r="A12"/>
  <c r="C45" i="3"/>
  <c r="BE31"/>
  <c r="BD31"/>
  <c r="BC31"/>
  <c r="BB31"/>
  <c r="G31"/>
  <c r="BA31" s="1"/>
  <c r="BE30"/>
  <c r="BD30"/>
  <c r="BC30"/>
  <c r="BB30"/>
  <c r="G30"/>
  <c r="BA30" s="1"/>
  <c r="BE29"/>
  <c r="BE32" s="1"/>
  <c r="I11" i="2" s="1"/>
  <c r="BD29" i="3"/>
  <c r="BC29"/>
  <c r="BC32" s="1"/>
  <c r="G11" i="2" s="1"/>
  <c r="BB29" i="3"/>
  <c r="G29"/>
  <c r="BA29" s="1"/>
  <c r="BA32" s="1"/>
  <c r="E11" i="2" s="1"/>
  <c r="B11"/>
  <c r="A11"/>
  <c r="C32" i="3"/>
  <c r="BE26"/>
  <c r="BD26"/>
  <c r="BC26"/>
  <c r="BB26"/>
  <c r="G26"/>
  <c r="BA26" s="1"/>
  <c r="BE25"/>
  <c r="BD25"/>
  <c r="BC25"/>
  <c r="BB25"/>
  <c r="G25"/>
  <c r="BA25" s="1"/>
  <c r="B10" i="2"/>
  <c r="A10"/>
  <c r="BE27" i="3"/>
  <c r="I10" i="2" s="1"/>
  <c r="C27" i="3"/>
  <c r="BE22"/>
  <c r="BD22"/>
  <c r="BD23" s="1"/>
  <c r="H9" i="2" s="1"/>
  <c r="BC22" i="3"/>
  <c r="BB22"/>
  <c r="BB23" s="1"/>
  <c r="F9" i="2" s="1"/>
  <c r="G22" i="3"/>
  <c r="BA22" s="1"/>
  <c r="BA23" s="1"/>
  <c r="E9" i="2" s="1"/>
  <c r="B9"/>
  <c r="A9"/>
  <c r="BE23" i="3"/>
  <c r="I9" i="2" s="1"/>
  <c r="BC23" i="3"/>
  <c r="G9" i="2" s="1"/>
  <c r="C23" i="3"/>
  <c r="BE19"/>
  <c r="BD19"/>
  <c r="BC19"/>
  <c r="BB19"/>
  <c r="G19"/>
  <c r="BA19" s="1"/>
  <c r="BE18"/>
  <c r="BD18"/>
  <c r="BC18"/>
  <c r="BB18"/>
  <c r="G18"/>
  <c r="BA18" s="1"/>
  <c r="BE17"/>
  <c r="BD17"/>
  <c r="BD20" s="1"/>
  <c r="H8" i="2" s="1"/>
  <c r="BC17" i="3"/>
  <c r="BB17"/>
  <c r="BB20" s="1"/>
  <c r="F8" i="2" s="1"/>
  <c r="G17" i="3"/>
  <c r="BA17" s="1"/>
  <c r="B8" i="2"/>
  <c r="A8"/>
  <c r="BE20" i="3"/>
  <c r="I8" i="2" s="1"/>
  <c r="C20" i="3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E15" s="1"/>
  <c r="I7" i="2" s="1"/>
  <c r="BD8" i="3"/>
  <c r="BC8"/>
  <c r="BB8"/>
  <c r="G8"/>
  <c r="BA8" s="1"/>
  <c r="B7" i="2"/>
  <c r="A7"/>
  <c r="C15" i="3"/>
  <c r="C4"/>
  <c r="F3"/>
  <c r="C3"/>
  <c r="H38" i="2"/>
  <c r="G37"/>
  <c r="I37" s="1"/>
  <c r="C2"/>
  <c r="C1"/>
  <c r="F31" i="1"/>
  <c r="G22"/>
  <c r="G21" s="1"/>
  <c r="G8"/>
  <c r="BC111" i="3" l="1"/>
  <c r="G22" i="2" s="1"/>
  <c r="BE111" i="3"/>
  <c r="I22" i="2" s="1"/>
  <c r="I32" s="1"/>
  <c r="C20" i="1" s="1"/>
  <c r="BA153" i="3"/>
  <c r="E25" i="2" s="1"/>
  <c r="BD153" i="3"/>
  <c r="H25" i="2" s="1"/>
  <c r="G91" i="3"/>
  <c r="BC91"/>
  <c r="G19" i="2" s="1"/>
  <c r="BE91" i="3"/>
  <c r="I19" i="2" s="1"/>
  <c r="BA91" i="3"/>
  <c r="E19" i="2" s="1"/>
  <c r="BB15" i="3"/>
  <c r="F7" i="2" s="1"/>
  <c r="BD15" i="3"/>
  <c r="H7" i="2" s="1"/>
  <c r="BC20" i="3"/>
  <c r="G8" i="2" s="1"/>
  <c r="BA50" i="3"/>
  <c r="E13" i="2" s="1"/>
  <c r="BC50" i="3"/>
  <c r="G13" i="2" s="1"/>
  <c r="BE50" i="3"/>
  <c r="I13" i="2" s="1"/>
  <c r="G81" i="3"/>
  <c r="F18" i="2" s="1"/>
  <c r="BC81" i="3"/>
  <c r="G18" i="2" s="1"/>
  <c r="BE81" i="3"/>
  <c r="I18" i="2" s="1"/>
  <c r="BA81" i="3"/>
  <c r="E18" i="2" s="1"/>
  <c r="BD162" i="3"/>
  <c r="H27" i="2" s="1"/>
  <c r="BC15" i="3"/>
  <c r="G7" i="2" s="1"/>
  <c r="BB27" i="3"/>
  <c r="F10" i="2" s="1"/>
  <c r="BD27" i="3"/>
  <c r="H10" i="2" s="1"/>
  <c r="BC27" i="3"/>
  <c r="G10" i="2" s="1"/>
  <c r="BA45" i="3"/>
  <c r="E12" i="2" s="1"/>
  <c r="BE45" i="3"/>
  <c r="I12" i="2" s="1"/>
  <c r="BC153" i="3"/>
  <c r="G25" i="2" s="1"/>
  <c r="BA158" i="3"/>
  <c r="E26" i="2" s="1"/>
  <c r="BC166" i="3"/>
  <c r="G28" i="2" s="1"/>
  <c r="BB168" i="3"/>
  <c r="BB172" s="1"/>
  <c r="G172"/>
  <c r="F29" i="2" s="1"/>
  <c r="BA102" i="3"/>
  <c r="E20" i="2" s="1"/>
  <c r="BA111" i="3"/>
  <c r="E22" i="2" s="1"/>
  <c r="BA127" i="3"/>
  <c r="E23" i="2" s="1"/>
  <c r="BE136" i="3"/>
  <c r="I24" i="2" s="1"/>
  <c r="BA136" i="3"/>
  <c r="E24" i="2" s="1"/>
  <c r="BC162" i="3"/>
  <c r="G27" i="2" s="1"/>
  <c r="BD172" i="3"/>
  <c r="H29" i="2" s="1"/>
  <c r="BC172" i="3"/>
  <c r="G29" i="2" s="1"/>
  <c r="BA175" i="3"/>
  <c r="E30" i="2" s="1"/>
  <c r="BC175" i="3"/>
  <c r="G30" i="2" s="1"/>
  <c r="BA20" i="3"/>
  <c r="E8" i="2" s="1"/>
  <c r="BA27" i="3"/>
  <c r="E10" i="2" s="1"/>
  <c r="BB32" i="3"/>
  <c r="F11" i="2" s="1"/>
  <c r="BD32" i="3"/>
  <c r="H11" i="2" s="1"/>
  <c r="BB45" i="3"/>
  <c r="F12" i="2" s="1"/>
  <c r="BD45" i="3"/>
  <c r="H12" i="2" s="1"/>
  <c r="BB50" i="3"/>
  <c r="F13" i="2" s="1"/>
  <c r="BD50" i="3"/>
  <c r="H13" i="2" s="1"/>
  <c r="BB61" i="3"/>
  <c r="F15" i="2" s="1"/>
  <c r="BD61" i="3"/>
  <c r="H15" i="2" s="1"/>
  <c r="BD81" i="3"/>
  <c r="H18" i="2" s="1"/>
  <c r="BD91" i="3"/>
  <c r="H19" i="2" s="1"/>
  <c r="BD102" i="3"/>
  <c r="H20" i="2" s="1"/>
  <c r="BD111" i="3"/>
  <c r="H22" i="2" s="1"/>
  <c r="BD127" i="3"/>
  <c r="H23" i="2" s="1"/>
  <c r="BD136" i="3"/>
  <c r="H24" i="2" s="1"/>
  <c r="BB153" i="3"/>
  <c r="F25" i="2" s="1"/>
  <c r="BD158" i="3"/>
  <c r="H26" i="2" s="1"/>
  <c r="BB162" i="3"/>
  <c r="F27" i="2" s="1"/>
  <c r="BB166" i="3"/>
  <c r="F28" i="2" s="1"/>
  <c r="BD175" i="3"/>
  <c r="H30" i="2" s="1"/>
  <c r="BB175" i="3"/>
  <c r="F30" i="2" s="1"/>
  <c r="BA15" i="3"/>
  <c r="E7" i="2" s="1"/>
  <c r="BB69" i="3"/>
  <c r="BB81" s="1"/>
  <c r="BB83"/>
  <c r="BB91" s="1"/>
  <c r="F19" i="2" s="1"/>
  <c r="BB93" i="3"/>
  <c r="BB102" s="1"/>
  <c r="F20" i="2" s="1"/>
  <c r="G15" i="3"/>
  <c r="G20"/>
  <c r="G23"/>
  <c r="G27"/>
  <c r="G32"/>
  <c r="G45"/>
  <c r="G50"/>
  <c r="G53"/>
  <c r="G61"/>
  <c r="G64"/>
  <c r="G67"/>
  <c r="BB111"/>
  <c r="F22" i="2" s="1"/>
  <c r="BB127" i="3"/>
  <c r="F23" i="2" s="1"/>
  <c r="BB136" i="3"/>
  <c r="F24" i="2" s="1"/>
  <c r="BB158" i="3"/>
  <c r="F26" i="2" s="1"/>
  <c r="G105" i="3"/>
  <c r="G111"/>
  <c r="G127"/>
  <c r="G136"/>
  <c r="G153"/>
  <c r="G158"/>
  <c r="G162"/>
  <c r="G166"/>
  <c r="G175"/>
  <c r="G178"/>
  <c r="G32" i="2" l="1"/>
  <c r="C14" i="1" s="1"/>
  <c r="H32" i="2"/>
  <c r="C15" i="1" s="1"/>
  <c r="E32" i="2"/>
  <c r="C16" i="1" s="1"/>
  <c r="F32" i="2"/>
  <c r="C17" i="1" s="1"/>
  <c r="C18" l="1"/>
  <c r="C21" s="1"/>
  <c r="C22" s="1"/>
  <c r="F32" s="1"/>
  <c r="F33" s="1"/>
  <c r="F34" s="1"/>
</calcChain>
</file>

<file path=xl/sharedStrings.xml><?xml version="1.0" encoding="utf-8"?>
<sst xmlns="http://schemas.openxmlformats.org/spreadsheetml/2006/main" count="1507" uniqueCount="879">
  <si>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</si>
  <si>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</si>
  <si>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</si>
  <si>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</si>
  <si>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</si>
  <si>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</si>
  <si>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</si>
  <si>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</si>
  <si>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</si>
  <si>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</si>
  <si>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</si>
  <si>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</si>
  <si>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</si>
  <si>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</si>
  <si>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</si>
  <si>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</si>
  <si>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</si>
  <si>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</si>
  <si>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</si>
  <si>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</si>
  <si>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</si>
  <si>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</si>
  <si>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</si>
  <si>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</si>
  <si>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</si>
  <si>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</si>
  <si>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</si>
  <si>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</si>
  <si>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</si>
  <si>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</si>
  <si>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</si>
  <si>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</si>
  <si>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</si>
  <si>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</si>
  <si>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</si>
  <si>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</si>
  <si>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</si>
  <si>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</si>
  <si>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</si>
  <si>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</si>
  <si>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</si>
  <si>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</si>
  <si>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</si>
  <si>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</si>
  <si>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</si>
  <si>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</si>
  <si>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</si>
  <si>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</si>
  <si>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</si>
  <si>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</si>
  <si>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</si>
  <si>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</si>
  <si>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</si>
  <si>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</si>
  <si>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</si>
  <si>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</si>
  <si>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</si>
  <si>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</si>
  <si>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</si>
  <si>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</si>
  <si>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</si>
  <si>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</si>
  <si>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</si>
  <si>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</si>
  <si>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</si>
  <si>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</si>
  <si>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</si>
  <si>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</si>
  <si>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</si>
  <si>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</si>
  <si>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131 20-1102.R00</t>
  </si>
  <si>
    <t xml:space="preserve">Hloubení nezapažených jam v hor.3 do 1000 m3 </t>
  </si>
  <si>
    <t>m3</t>
  </si>
  <si>
    <t>131 20-1109.R00</t>
  </si>
  <si>
    <t xml:space="preserve">Příplatek za lepivost - hloubení nezap.jam v hor.3 </t>
  </si>
  <si>
    <t>161 10-1101.R00</t>
  </si>
  <si>
    <t xml:space="preserve">Svislé přemístění výkopku z hor.1-4 do 2,5 m </t>
  </si>
  <si>
    <t>162 30-1101.R00</t>
  </si>
  <si>
    <t xml:space="preserve">Vodorovné přemístění výkopku z hor.1-4 do 500 m </t>
  </si>
  <si>
    <t>122 20-1402.R00</t>
  </si>
  <si>
    <t xml:space="preserve">Vykopávky v zemníku v hor. 3 do 1000 m3 </t>
  </si>
  <si>
    <t>162 70-1105.R00</t>
  </si>
  <si>
    <t xml:space="preserve">Vodorovné přemístění výkopku z hor.1-4 do 10000 m </t>
  </si>
  <si>
    <t>174 10-1101.R00</t>
  </si>
  <si>
    <t xml:space="preserve">Zásyp jam, rýh, šachet se zhutněním </t>
  </si>
  <si>
    <t>3</t>
  </si>
  <si>
    <t>Svislé a kompletní konstrukce</t>
  </si>
  <si>
    <t>342 26-2111.RT3</t>
  </si>
  <si>
    <t>Příčka sádrokart. oc. kce, tl.175 mm desky standard impreg. tl. 12,5 mm,</t>
  </si>
  <si>
    <t>m2</t>
  </si>
  <si>
    <t>342 26-2112.RT3</t>
  </si>
  <si>
    <t>Příčka sádrokart.  oc. kce,  tl.200 mm desky standard impreg. tl. 12,5 mm,</t>
  </si>
  <si>
    <t>342 26-1211.RT3</t>
  </si>
  <si>
    <t>Příčka sádrokarton. ocel.kce, tl.100 mm desky standard impreg. tl. 12,5 mm,</t>
  </si>
  <si>
    <t>4</t>
  </si>
  <si>
    <t>Konstrukční část</t>
  </si>
  <si>
    <t>410 001</t>
  </si>
  <si>
    <t xml:space="preserve">Konstrukční část -náklady dle přílohy - díl 150 </t>
  </si>
  <si>
    <t>kpl</t>
  </si>
  <si>
    <t>6</t>
  </si>
  <si>
    <t>Úpravy povrchu,podlahy</t>
  </si>
  <si>
    <t>611 40-9001</t>
  </si>
  <si>
    <t xml:space="preserve">Silikonový nátěr žlb stropů </t>
  </si>
  <si>
    <t>612 40-9001</t>
  </si>
  <si>
    <t xml:space="preserve">Silikonový nátěr žlb stěn </t>
  </si>
  <si>
    <t>62</t>
  </si>
  <si>
    <t>Upravy povrchů vnější</t>
  </si>
  <si>
    <t>622 42-1300.RU5</t>
  </si>
  <si>
    <t>Zateplovací systém ETICS tl 40 mm se silikonovou omítkou 2,5 kg/m2</t>
  </si>
  <si>
    <t>622 42-1309.RU</t>
  </si>
  <si>
    <t>Zateplovací systém ETICS tl. 150 mm se silikonovou omítkou  2,5 kg/m2</t>
  </si>
  <si>
    <t>622 42-1553.R00</t>
  </si>
  <si>
    <t xml:space="preserve">Pryskyřičná stěrka na XPS </t>
  </si>
  <si>
    <t>63</t>
  </si>
  <si>
    <t>Podlahy a podlahové konstrukce</t>
  </si>
  <si>
    <t>631 31-3611.R00</t>
  </si>
  <si>
    <t xml:space="preserve">Mazanina betonová tl. 8 - 12 cm C 16/20  (B 20) </t>
  </si>
  <si>
    <t>631 31-5611.R00</t>
  </si>
  <si>
    <t xml:space="preserve">Mazanina betonová tl. 12 - 24 cm C 16/20  (B 20) </t>
  </si>
  <si>
    <t>631 31-3711.R00</t>
  </si>
  <si>
    <t xml:space="preserve">Mazanina betonová tl. 8 - 12 cm C 25/30  (B 30) </t>
  </si>
  <si>
    <t>631 31-5711.R00</t>
  </si>
  <si>
    <t xml:space="preserve">Mazanina betonová tl. 12 - 24 cm C 25/30  (B 30) </t>
  </si>
  <si>
    <t>631 31-5621.R00</t>
  </si>
  <si>
    <t xml:space="preserve">Mazanina betonová tl. 12 - 24 cm C 20/25  (B 25) </t>
  </si>
  <si>
    <t>631 31-9173.R00</t>
  </si>
  <si>
    <t xml:space="preserve">Příplatek za stržení povrchu mazaniny tl. 12 cm </t>
  </si>
  <si>
    <t>631 31-9175.R00</t>
  </si>
  <si>
    <t xml:space="preserve">Příplatek za stržení povrchu mazaniny tl. 24 cm </t>
  </si>
  <si>
    <t>631 36-1921.RT5</t>
  </si>
  <si>
    <t xml:space="preserve">Výztuž mazanin </t>
  </si>
  <si>
    <t>t</t>
  </si>
  <si>
    <t>632 92-1919.R00</t>
  </si>
  <si>
    <t xml:space="preserve">Dlažba z dlaždic betonových do písku, tl. 50 mm </t>
  </si>
  <si>
    <t>632 41-1109.R00</t>
  </si>
  <si>
    <t xml:space="preserve">Samonivelační stěrka </t>
  </si>
  <si>
    <t>631 57-1003.R00</t>
  </si>
  <si>
    <t xml:space="preserve">Násyp ze štěrkopísku 0 - 32,  zpevňující </t>
  </si>
  <si>
    <t>64</t>
  </si>
  <si>
    <t>Výplně otvorů</t>
  </si>
  <si>
    <t>642 94-2111.R00</t>
  </si>
  <si>
    <t xml:space="preserve">Osazení zárubní dveřních ocelových, pl. do 2,5 m2 </t>
  </si>
  <si>
    <t>kus</t>
  </si>
  <si>
    <t>642 94-5111.R00</t>
  </si>
  <si>
    <t xml:space="preserve">Osazení zárubní ocel. požár.1křídl., pl. do 2,5 m2 </t>
  </si>
  <si>
    <t>553-30309</t>
  </si>
  <si>
    <t xml:space="preserve">Zárubeň ocelová vel 600x1970 </t>
  </si>
  <si>
    <t>9</t>
  </si>
  <si>
    <t>Ostatní konstrukce, bourání</t>
  </si>
  <si>
    <t>953 90-9001</t>
  </si>
  <si>
    <t xml:space="preserve">Ukončení dilatace ocel.prahem </t>
  </si>
  <si>
    <t>m</t>
  </si>
  <si>
    <t>94</t>
  </si>
  <si>
    <t>Lešení a stavební výtahy</t>
  </si>
  <si>
    <t>941 94-1041.R00</t>
  </si>
  <si>
    <t xml:space="preserve">Montáž lešení leh.řad.s podlahami,š.1,2 m, H 10 m </t>
  </si>
  <si>
    <t>941 94-1291.R00</t>
  </si>
  <si>
    <t xml:space="preserve">Příplatek za každý měsíc použití lešení k pol.1041 </t>
  </si>
  <si>
    <t>941 94-1841.R00</t>
  </si>
  <si>
    <t xml:space="preserve">Demontáž lešení leh.řad.s podlahami,š.1,2 m,H 10 m </t>
  </si>
  <si>
    <t>944 94-4011.R00</t>
  </si>
  <si>
    <t xml:space="preserve">Montáž ochranné sítě z umělých vláken </t>
  </si>
  <si>
    <t>944 94-4031.R00</t>
  </si>
  <si>
    <t xml:space="preserve">Příplatek za každý měsíc použití sítí k pol. 4011 </t>
  </si>
  <si>
    <t>944 94-4081.R00</t>
  </si>
  <si>
    <t xml:space="preserve">Demontáž ochranné sítě z umělých vláken </t>
  </si>
  <si>
    <t>95</t>
  </si>
  <si>
    <t>Dokončovací kce na pozem.stav.</t>
  </si>
  <si>
    <t>952 90-1221.R00</t>
  </si>
  <si>
    <t xml:space="preserve">Vyčištění průmyslových budov a objektů výrobních </t>
  </si>
  <si>
    <t>99</t>
  </si>
  <si>
    <t>Staveništní přesun hmot</t>
  </si>
  <si>
    <t>998 01-2022.R00</t>
  </si>
  <si>
    <t xml:space="preserve">Přesun hmot pro budovy monolitické výšky do 12 m </t>
  </si>
  <si>
    <t>711</t>
  </si>
  <si>
    <t>Izolace proti vodě</t>
  </si>
  <si>
    <t>711 47-1059.RZ4</t>
  </si>
  <si>
    <t>Izolace, vodorovná fólií PVC včetně dodávky fólie</t>
  </si>
  <si>
    <t>711 11-1001.R00</t>
  </si>
  <si>
    <t xml:space="preserve">Izolace proti vlhkosti vodor. nátěr ALP za studena </t>
  </si>
  <si>
    <t>711 47-1051.RZ5</t>
  </si>
  <si>
    <t>Izolace vodorovná fólií PVC, včetně dodávky fólie 2 mm</t>
  </si>
  <si>
    <t>711 49-1172.RZ1</t>
  </si>
  <si>
    <t>Izolace tlaková, ochranná textilie, vodorovná včetně dodávky textilie Netex F - 300</t>
  </si>
  <si>
    <t>711 11-2001.R00</t>
  </si>
  <si>
    <t xml:space="preserve">Izolace proti vlhkosti svis. nátěr ALP, za studena </t>
  </si>
  <si>
    <t>711 47-2051.RZ5</t>
  </si>
  <si>
    <t>Izolace svislá fólií PVC včetně dodávky fólie  2mm</t>
  </si>
  <si>
    <t>711 49-1279.RZ1</t>
  </si>
  <si>
    <t>Izolace tlaková, ochranná textilie svislá včetně dodávky</t>
  </si>
  <si>
    <t>111-63160</t>
  </si>
  <si>
    <t xml:space="preserve">Lak asfaltový izolační ALP </t>
  </si>
  <si>
    <t>kg</t>
  </si>
  <si>
    <t>711 49-1179.RZ1</t>
  </si>
  <si>
    <t>Izolace tlaková, podkladní textilie, vodorovná včetně dodávky textilie 300g/m2</t>
  </si>
  <si>
    <t>998 71-1201.R00</t>
  </si>
  <si>
    <t xml:space="preserve">Přesun hmot pro izolace proti vodě, výšky do 6 m </t>
  </si>
  <si>
    <t>712</t>
  </si>
  <si>
    <t>Živičné krytiny</t>
  </si>
  <si>
    <t>712 34-1559.R00</t>
  </si>
  <si>
    <t xml:space="preserve">Povlaková krytina střech do 10°, NAIP přitavením </t>
  </si>
  <si>
    <t>712 44-1559.R00</t>
  </si>
  <si>
    <t xml:space="preserve">Povlaková krytina střech do 30°, NAIP přitavením </t>
  </si>
  <si>
    <t>628-52265</t>
  </si>
  <si>
    <t xml:space="preserve">Pás modifikovaný asfalt tl 4 mm </t>
  </si>
  <si>
    <t>628-52250.4</t>
  </si>
  <si>
    <t xml:space="preserve">Pás modif. asfalt tl. 5mm s posypem </t>
  </si>
  <si>
    <t>712 37-0019.RAC</t>
  </si>
  <si>
    <t>Povlaková krytina střech do 10° fólie tl. 2,0 mm</t>
  </si>
  <si>
    <t>712 31-0002.RAA</t>
  </si>
  <si>
    <t xml:space="preserve">Separační vrstva - asfaltový pás </t>
  </si>
  <si>
    <t>712 39-0981.R00</t>
  </si>
  <si>
    <t xml:space="preserve">Tříděný vymývaný kačírek tl 50-150mm </t>
  </si>
  <si>
    <t>998 71-2202.R00</t>
  </si>
  <si>
    <t xml:space="preserve">Přesun hmot pro povlakové krytiny, výšky do 12 m </t>
  </si>
  <si>
    <t>713</t>
  </si>
  <si>
    <t>Izolace tepelné</t>
  </si>
  <si>
    <t>713 14-1111.R00</t>
  </si>
  <si>
    <t xml:space="preserve">Izolace tepelná střech plně lep.asfaltem, 1vrstvá </t>
  </si>
  <si>
    <t>713 14-1221</t>
  </si>
  <si>
    <t xml:space="preserve">Ochranná paropropustná folie </t>
  </si>
  <si>
    <t>713 19-1100.RT9</t>
  </si>
  <si>
    <t>Položení izolační fólie včetně dodávky fólie PE</t>
  </si>
  <si>
    <t>713 49-1171.</t>
  </si>
  <si>
    <t xml:space="preserve">Ochranná textilie drenážní </t>
  </si>
  <si>
    <t>713 19-1172</t>
  </si>
  <si>
    <t xml:space="preserve">Geotextilie 300g/m2 vč. položení </t>
  </si>
  <si>
    <t>283-75801</t>
  </si>
  <si>
    <t xml:space="preserve">Deska polystyren. tl. 50 mm </t>
  </si>
  <si>
    <t>283-75972</t>
  </si>
  <si>
    <t xml:space="preserve">Deska - klín spádový EPS 150 S Stabil </t>
  </si>
  <si>
    <t>631-50844</t>
  </si>
  <si>
    <t xml:space="preserve">Deska izolační minerální tl. 100 mm </t>
  </si>
  <si>
    <t>998 71-3202.R00</t>
  </si>
  <si>
    <t xml:space="preserve">Přesun hmot pro izolace tepelné, výšky do 12 m </t>
  </si>
  <si>
    <t>720</t>
  </si>
  <si>
    <t>Zdravotechnická instalace</t>
  </si>
  <si>
    <t>720 01</t>
  </si>
  <si>
    <t xml:space="preserve">Zdravotníi instalace-náklady dle přílohy díl 200 </t>
  </si>
  <si>
    <t>762</t>
  </si>
  <si>
    <t>Konstrukce tesařské</t>
  </si>
  <si>
    <t>762 10-0029.RAA</t>
  </si>
  <si>
    <t>Bednění celoplošné OSB desky tl.25mm, vaznice + dilat. vrstva vč. inpregnace</t>
  </si>
  <si>
    <t>763 10-0001.RAB</t>
  </si>
  <si>
    <t>762 10-0090</t>
  </si>
  <si>
    <t>Lehká odnímatel.střeš. konstrukce, vč. bednění OSB a dilatační vrstvy, podbití a impregnace</t>
  </si>
  <si>
    <t>998 76-2202.R00</t>
  </si>
  <si>
    <t xml:space="preserve">Přesun hmot pro tesařské konstrukce, výšky do 12 m </t>
  </si>
  <si>
    <t>764</t>
  </si>
  <si>
    <t>Konstrukce klempířské</t>
  </si>
  <si>
    <t>764 53-0410.R00</t>
  </si>
  <si>
    <t xml:space="preserve">Oplechování zdí z Ti Zn plechu, rš 80 mm </t>
  </si>
  <si>
    <t>764 53-0430.R00</t>
  </si>
  <si>
    <t xml:space="preserve">Oplechování zdí z Ti Zn plechu, rš 400 mm </t>
  </si>
  <si>
    <t>764 53-0440.R00</t>
  </si>
  <si>
    <t xml:space="preserve">Oplechování zdí z Ti Zn plechu, rš 500 mm </t>
  </si>
  <si>
    <t>764 53-0450.R00</t>
  </si>
  <si>
    <t xml:space="preserve">Oplechování zdí z Ti Zn plechu, rš 600 mm </t>
  </si>
  <si>
    <t>764 51-0460.R00</t>
  </si>
  <si>
    <t xml:space="preserve">Okapnice sedlové střechy Ti Zn, rš 350 mm </t>
  </si>
  <si>
    <t>764 24-3411.R00</t>
  </si>
  <si>
    <t xml:space="preserve">Lemování trub Ti Zn 2díly vl. kryt. D 300mm,do 30° </t>
  </si>
  <si>
    <t>764 99-9001</t>
  </si>
  <si>
    <t xml:space="preserve">Kotlík s vyplechováním prostupu v atice TiZn </t>
  </si>
  <si>
    <t>764 55-1403.R00</t>
  </si>
  <si>
    <t xml:space="preserve">Odpadní trouby Ti Zn plech, čtyřhranné, str.125mm </t>
  </si>
  <si>
    <t>764 24-3423.R00</t>
  </si>
  <si>
    <t xml:space="preserve">Lemování trub Ti Zn 2díly vl.kryt.D 400mm,přes 45° </t>
  </si>
  <si>
    <t>764 24-4482.R00</t>
  </si>
  <si>
    <t xml:space="preserve">Lemování trub Ti Zn 2díly hl.kryt. D1000mm, do 45° </t>
  </si>
  <si>
    <t>764 29-1419R00</t>
  </si>
  <si>
    <t xml:space="preserve">Dilatační  lišta z Ti Zn plechu, rš 200 mm </t>
  </si>
  <si>
    <t>764 51-0450.R00</t>
  </si>
  <si>
    <t xml:space="preserve">Oplechování parapetů včetně rohů Ti Zn, rš 300 mm </t>
  </si>
  <si>
    <t>764 21-1449.RT3</t>
  </si>
  <si>
    <t>Krytina hladká z Ti Zn, falcovaná, do 30° plocha nad 25 m2</t>
  </si>
  <si>
    <t>998 76-4202.R00</t>
  </si>
  <si>
    <t xml:space="preserve">Přesun hmot pro klempířské konstr., výšky do 12 m </t>
  </si>
  <si>
    <t>766</t>
  </si>
  <si>
    <t>Konstrukce truhlářské</t>
  </si>
  <si>
    <t>766 101</t>
  </si>
  <si>
    <t>Okno dřevěné  vel.2000/1000mm pevně zasklené izol.dvojskem, poz 01</t>
  </si>
  <si>
    <t>766 102</t>
  </si>
  <si>
    <t>Okno dřevěné vel 4000/1000mm pevně zasklené izol.dvojsklem, poz 02</t>
  </si>
  <si>
    <t>766 03</t>
  </si>
  <si>
    <t>Okno dřev.ěné vel 3000/1000mm pevně zasklené izol dvojsklem , poz 03</t>
  </si>
  <si>
    <t>766 04</t>
  </si>
  <si>
    <t>Okno dřev.vel 3000/1000mm,otvíravé vč izol dvojskla a kování, poz 04</t>
  </si>
  <si>
    <t>766 05</t>
  </si>
  <si>
    <t>Dveře vnitřní jednokřídl.vel 600/1970mm vč. kování, poz 09</t>
  </si>
  <si>
    <t>766 06</t>
  </si>
  <si>
    <t>Dveře vnitř. jednokřídl. vel 600/1970mm vč. kování eW 15DP3-C</t>
  </si>
  <si>
    <t>998 76-6202.R00</t>
  </si>
  <si>
    <t xml:space="preserve">Přesun hmot pro truhlářské konstr., výšky do 12 m </t>
  </si>
  <si>
    <t>767</t>
  </si>
  <si>
    <t>Konstrukce zámečnické</t>
  </si>
  <si>
    <t>767 101</t>
  </si>
  <si>
    <t>Ocel.jednoramenné schodiště vč. zábradlí poz Z1</t>
  </si>
  <si>
    <t>767 102</t>
  </si>
  <si>
    <t>Podlah.mříž s rámem vel 400Ú400/50mm vč. žár. zinkování poz Z2</t>
  </si>
  <si>
    <t>767 103</t>
  </si>
  <si>
    <t>Ocelový reviz.žebřík vč. ochran.koše a žárov. zinkování, poz Z3</t>
  </si>
  <si>
    <t>767 104</t>
  </si>
  <si>
    <t>Ocel. revizní žebřík dl.4,95m vč. žár zinkování poz Z4</t>
  </si>
  <si>
    <t>767 105</t>
  </si>
  <si>
    <t>Ocel.revizní žebřík dl. 2,30m vč. žár.zinkování poz  Z5</t>
  </si>
  <si>
    <t>767 106</t>
  </si>
  <si>
    <t>Ocel.revizní žebřík dl.4,0m vč. žár. zinkování poz Z6</t>
  </si>
  <si>
    <t>767 107</t>
  </si>
  <si>
    <t xml:space="preserve">Ocel. zábradlí vnitřní výšky 1m vč.žár. zinkování </t>
  </si>
  <si>
    <t>767 108</t>
  </si>
  <si>
    <t>Velkoplošný informační panel vel. 5100/2400mm poz Z8</t>
  </si>
  <si>
    <t>767 109</t>
  </si>
  <si>
    <t>Stálá informační tabule vel 400/300mm poz Z9</t>
  </si>
  <si>
    <t>767 110</t>
  </si>
  <si>
    <t>Sestava okno+dveře prosklené vel 900/2115 vč. kování EW 15 DP3, poz 05</t>
  </si>
  <si>
    <t>767 111</t>
  </si>
  <si>
    <t>Vrata sekční vel.9000/6700 s autom.pohonem část. proskl., nezateplená, poz 06</t>
  </si>
  <si>
    <t>767 112</t>
  </si>
  <si>
    <t>Vrata sekční vel 4000/3300 s autom.pohonem, část proskl.,nezateplená, poz 07</t>
  </si>
  <si>
    <t>767 113</t>
  </si>
  <si>
    <t>Vrata sekční vel 3000/4000 s autom.pohonem čřást.proskl., zateplená, poz 08</t>
  </si>
  <si>
    <t>767 13-0069</t>
  </si>
  <si>
    <t xml:space="preserve">Podhled minerální kazety  600 x 600 2mm </t>
  </si>
  <si>
    <t>998 76-7202.R00</t>
  </si>
  <si>
    <t xml:space="preserve">Přesun hmot pro zámečnické konstr., výšky do 12 m </t>
  </si>
  <si>
    <t>771</t>
  </si>
  <si>
    <t>Podlahy z dlaždic a obklady</t>
  </si>
  <si>
    <t>771 57-5012.RAA</t>
  </si>
  <si>
    <t>Dlažba  keramická vel.20 x 20 cm do tmele</t>
  </si>
  <si>
    <t>771 57-9791.R00</t>
  </si>
  <si>
    <t xml:space="preserve">Příplatek za plochu podlah keram. do 5 m2 jednotl. </t>
  </si>
  <si>
    <t>998 77-1202.R00</t>
  </si>
  <si>
    <t xml:space="preserve">Přesun hmot pro podlahy z dlaždic, výšky do 12 m </t>
  </si>
  <si>
    <t>776</t>
  </si>
  <si>
    <t>Podlahy povlakové</t>
  </si>
  <si>
    <t>776 52-0010.RAB</t>
  </si>
  <si>
    <t>Podlaha povlaková z PVC pásů, soklík tloušťky 2,0 mm</t>
  </si>
  <si>
    <t>998 77-6202.R00</t>
  </si>
  <si>
    <t xml:space="preserve">Přesun hmot pro podlahy povlakové, výšky do 12 m </t>
  </si>
  <si>
    <t>781</t>
  </si>
  <si>
    <t>Obklady keramické</t>
  </si>
  <si>
    <t>781 47-0010.RA0</t>
  </si>
  <si>
    <t xml:space="preserve">Obklad vnitřní keramický </t>
  </si>
  <si>
    <t>998 78-1202.R00</t>
  </si>
  <si>
    <t xml:space="preserve">Přesun hmot pro obklady keramické, výšky do 12 m </t>
  </si>
  <si>
    <t>783</t>
  </si>
  <si>
    <t>Nátěry</t>
  </si>
  <si>
    <t>783 85-1299.R00</t>
  </si>
  <si>
    <t xml:space="preserve">Nátěrolejovzdorný betonových podlah </t>
  </si>
  <si>
    <t>783 82-4120.R00</t>
  </si>
  <si>
    <t xml:space="preserve">Nátěr syntetický  povrchů </t>
  </si>
  <si>
    <t>M21</t>
  </si>
  <si>
    <t>Elektromontáže</t>
  </si>
  <si>
    <t>210 01</t>
  </si>
  <si>
    <t>Elektroinstalace+hromosvod náklady dle přílohy díl 500</t>
  </si>
  <si>
    <t>210 02</t>
  </si>
  <si>
    <t>M24</t>
  </si>
  <si>
    <t>Montáže vzduchotechnických zař</t>
  </si>
  <si>
    <t>240 01</t>
  </si>
  <si>
    <t xml:space="preserve">Vzduchotechnika-náklady dle přílohy díl 300 </t>
  </si>
  <si>
    <t>Boukalová Jarmila</t>
  </si>
  <si>
    <t>SO 060 Nová kotelna</t>
  </si>
  <si>
    <t>Sníž.energet.náročnosti pro vytápění věznice Příbram</t>
  </si>
  <si>
    <t>Boukalová</t>
  </si>
  <si>
    <t>listopad 2011</t>
  </si>
  <si>
    <t>722</t>
  </si>
  <si>
    <t>Vnitřní kanalizace</t>
  </si>
  <si>
    <t>721</t>
  </si>
  <si>
    <t>Sníž energet.náročnosti pro vyytápění věznice příbram</t>
  </si>
  <si>
    <t>soub</t>
  </si>
  <si>
    <t>vsazení odbočky do stávajícího potrubí KT - odbočka 200/200</t>
  </si>
  <si>
    <t>napojení kanalizace do stávající šachty pomocí spadiště na potrubí DN150</t>
  </si>
  <si>
    <t>napojení kanalizace na stávající kanalizaci DN150</t>
  </si>
  <si>
    <t>dopojení stávající kanalizace areálu na nově vybudovanou šachtu na stávajícím potrubí kanalizace KT150 ev. KT200</t>
  </si>
  <si>
    <t>nerezový odpadní žlab délky 2m včetně krycí mřížky a sviské vpusti DN100</t>
  </si>
  <si>
    <t>dvířka revizní plastová 150/150mm</t>
  </si>
  <si>
    <t>lapač splavenin plastový  DN125</t>
  </si>
  <si>
    <t>podlahová vpust svislá DN100</t>
  </si>
  <si>
    <t>sifon s kuličkou pro napojení odpadu VZT</t>
  </si>
  <si>
    <t>střešní vpust svislá DN100 dvoustupňová, spodní díl vpusti s přípravou pro napojení izolace živičné, nástavec výšky 150mm s přípravou pro napojení PVC folie</t>
  </si>
  <si>
    <t>Š8 - revizní šachta plastová průměr 425mm, dno přímé průměru 150mm, poklop litinový 1.5 tuny, výška šachty od poklopu ke dnu šachty cca 1.8m, včetně výkopu, pažení výkopu, montáže</t>
  </si>
  <si>
    <t>Š7 - revizní šachta betonová prefabrikovaná průměr 1m, dno betonové monolitické, poklop litinový B125 s rámem, výška šachty od poklopu ke dnu šachty cca 2.8m, včetně výkopu, pažení výkopu, montáže</t>
  </si>
  <si>
    <t>Š6 - revizní šachta betonová prefabrikovaná průměr 1m, dno betonové monolitické, poklop litinový B125 s rámem, výška šachty od poklopu ke dnu šachty cca 1.7m, včetně výkopu, pažení výkopu, montáže</t>
  </si>
  <si>
    <t>Š5 - revizní šachta betonová prefabrikovaná průměr 1m vybudovaná na stávající kanalizaci, dno betonové monolitické, poklop litinový B125 s rámem, výška šachty od poklopu ke dnu šachty cca 2.72m, včetně výkopu, pažení výkopu, montáže</t>
  </si>
  <si>
    <t>Š4 - revizní šachta betonová prefabrikovaná průměr 1m vybudovaná na stávající kanalizaci, dno betonové monolitické, poklop litinový B125 s rámem, výška šachty od poklopu ke dnu šachty cca 2.37m, včetně výkopu ,pažení výkopu, montáže</t>
  </si>
  <si>
    <t>Š3 - revizní šachta betonová prefabrikovaná průměr 1m vybudovaná na stávající kanalizaci, dno betonové monolitické, poklop litinový D400 s rámem, výška šachty od poklopu ke dnu šachty cca 2.97m, včetně výkopu, pažení výkopu, montáže</t>
  </si>
  <si>
    <t>Š2 - revizní šachta betonová prefabrikovaná průměr 1m , dno betonové monolitické, poklop litinový D400 s rámem, výška šachty od poklopu ke dnu šachty cca 1.61m, včetně výkopu, pažení výkopu, montáže</t>
  </si>
  <si>
    <t>Š1 - rozebrání stávající revizní šachty betonové prefabrikované průměru 1m , nové dno betonové monolitické, znovu sestavení šachty z původních bet. dílů, výška šachty od poklopu ke dnu šachty cca 2.42m, včetně výkopu ,pažení výkopu</t>
  </si>
  <si>
    <t>potrubí plastové z tvrzeného PVC dle ČSN EN 1401 a pr EN 13 476 SN4 určené do země bez nutnosti obetonování včetně tvarovek DN100</t>
  </si>
  <si>
    <t>potrubí plastové z tvrzeného PVC dle ČSN EN 1401 a pr EN 13 476 SN4 určené do země bez nutnosti obetonování včetně tvarovek DN125</t>
  </si>
  <si>
    <t>potrubí plastové z tvrzeného PVC dle ČSN EN 1401 a pr EN 13 476 SN4 určené do země bez nutnosti obetonování včetně tvarovek DN150</t>
  </si>
  <si>
    <t>potrubí plastové z tvrzeného PVC dle ČSN EN 1401 a pr EN 13 476 SN4 určené do země bez nutnosti obetonování včetně tvarovek DN200</t>
  </si>
  <si>
    <t>potrubí plastové z tvrzeného PVC dle ČSN EN 1401 a pr EN 13 476 SN4 určené do země bez nutnosti obetonování včetně tvarovek DN300</t>
  </si>
  <si>
    <t>výkop pro potrubí kanalizace šíře 1.1m hloubky od 1.5 do 4.2m ve třídě těžitelnosti 3</t>
  </si>
  <si>
    <t>příložné pažení s rozepřením rýhy pro potrubí kanalizace</t>
  </si>
  <si>
    <t>pískový podsyp a obsyp potrubí kanalizace KG v pažené rýze</t>
  </si>
  <si>
    <t>zkouška těsnosti kanalizace</t>
  </si>
  <si>
    <t>potrubí KG100 v délce 1m - chránička potrubí přípojek vody</t>
  </si>
  <si>
    <t>k.k.DN15 na hadici</t>
  </si>
  <si>
    <t>elektrický tlakový ohřívač teplé vody o objemu 5-ti litrů, P=2kW/230V, včetně kompletní pojistné armatury na přívodu studené vody</t>
  </si>
  <si>
    <t>redukční ventil DN25, vstupní tlak 11 barů, výstupní tlak 5 barů</t>
  </si>
  <si>
    <t>filtr vodovodní DN25</t>
  </si>
  <si>
    <t>filtr vodovodní DN32</t>
  </si>
  <si>
    <t>manometr 0-16 barů</t>
  </si>
  <si>
    <t>kulový kohout pro vodu mosazný DN15</t>
  </si>
  <si>
    <t>kulový kohout pro vodu mosazný DN25</t>
  </si>
  <si>
    <t>kul.kohout pro vodu mosazný s vyp. DN25</t>
  </si>
  <si>
    <t>kul.kohout pro vodu mosazný s vyp. DN32</t>
  </si>
  <si>
    <t>zpětná klapka pro vodu DN32</t>
  </si>
  <si>
    <t>požární hadicový systém s tvarově stálou hadicí průměru 25mm a délky 30m</t>
  </si>
  <si>
    <t>potrubí ocelové závitové pozinkované včetně závěsů, tvarovek a izolace návlekové tl.9mm DN32</t>
  </si>
  <si>
    <t>potrubí ocelové závitové pozinkované včetně závěsů, tvarovek a izolace návlekové tl.9mm DN40</t>
  </si>
  <si>
    <t xml:space="preserve">potrubí umělohmotné pro montáž vnitřních vodovodů z polypropylenu svařované polyfúzním svařováním PN16 pro s.v. včetně tvarovek, uchycení potrubí, izolace z minerálních vlákem tl.9mm, vnějšího profilu 20mm </t>
  </si>
  <si>
    <t>izolace tl.9mm, vnější profil 25mm</t>
  </si>
  <si>
    <t>izolace tl.9mm, vnější profil 32mm</t>
  </si>
  <si>
    <t>izolace tl.9mm, vnější profil 40mm</t>
  </si>
  <si>
    <t>napojení přípojky užitkové vody a přeložky vody na stávající areálový vodovod PEd90 -odbočka PEd50 - navrtávací pas + přípojkové šoupě DN40 + ZZS v prodloužené délce + šoupátkový poklop</t>
  </si>
  <si>
    <t>napojení přeložky vody na stávající přípojku vody pro strážní věž /PEd32?/</t>
  </si>
  <si>
    <t>zaslepní stávající odbočky původní přípojky vody pro strážní věž na řadu pitné vody</t>
  </si>
  <si>
    <t>potrubí umělohmotné pro rozvod studené vody PEHDd32 PN16</t>
  </si>
  <si>
    <t>potrubí umělohmotné pro rozvod studené vody PEHDd50 PN16</t>
  </si>
  <si>
    <t xml:space="preserve">výkop pro potrubí přeložky a přípojek vody průměrné hloubky 1.6m, šíře 1m, 3. třída těžitelnosti </t>
  </si>
  <si>
    <t>pažení příložné s rozepřením rýhy pro vodovodní potrubí</t>
  </si>
  <si>
    <t>pískový podsyp a obsyp potrubí přípojky vody</t>
  </si>
  <si>
    <t>signalizační vodič CY 4mm2</t>
  </si>
  <si>
    <t>tlaková zkouška vodovodu</t>
  </si>
  <si>
    <t>proplach a dezinfekce potrubí vnitřního vodovodu</t>
  </si>
  <si>
    <r>
      <t>potrubí plastové z PP dle ČSN EN 1451-1 spojované těsnícími kroužky</t>
    </r>
    <r>
      <rPr>
        <b/>
        <sz val="8"/>
        <rFont val="Times New Roman"/>
        <family val="1"/>
        <charset val="238"/>
      </rPr>
      <t xml:space="preserve"> </t>
    </r>
    <r>
      <rPr>
        <sz val="8"/>
        <rFont val="Arial"/>
        <family val="2"/>
        <charset val="238"/>
      </rPr>
      <t>včetně tvarovek a uchycení potrubí splaškové potrubí DN32</t>
    </r>
  </si>
  <si>
    <r>
      <t>potrubí plastové z PP dle ČSN EN 1451-1 spojované těsnícími kroužky</t>
    </r>
    <r>
      <rPr>
        <b/>
        <sz val="8"/>
        <rFont val="Times New Roman"/>
        <family val="1"/>
        <charset val="238"/>
      </rPr>
      <t xml:space="preserve"> </t>
    </r>
    <r>
      <rPr>
        <sz val="8"/>
        <rFont val="Arial"/>
        <family val="2"/>
        <charset val="238"/>
      </rPr>
      <t>včetně tvarovek a uchycení potrubí splaškové potrubí DN40</t>
    </r>
  </si>
  <si>
    <r>
      <t>potrubí plastové z PP dle ČSN EN 1451-1 spojované těsnícími kroužky</t>
    </r>
    <r>
      <rPr>
        <b/>
        <sz val="8"/>
        <rFont val="Times New Roman"/>
        <family val="1"/>
        <charset val="238"/>
      </rPr>
      <t xml:space="preserve"> </t>
    </r>
    <r>
      <rPr>
        <sz val="8"/>
        <rFont val="Arial"/>
        <family val="2"/>
        <charset val="238"/>
      </rPr>
      <t>včetně tvarovek a uchycení potrubí splaškové potrubí DN75</t>
    </r>
  </si>
  <si>
    <r>
      <t>potrubí plastové z PP dle ČSN EN 1451-1 spojované těsnícími kroužky</t>
    </r>
    <r>
      <rPr>
        <b/>
        <sz val="8"/>
        <rFont val="Times New Roman"/>
        <family val="1"/>
        <charset val="238"/>
      </rPr>
      <t xml:space="preserve"> </t>
    </r>
    <r>
      <rPr>
        <sz val="8"/>
        <rFont val="Arial"/>
        <family val="2"/>
        <charset val="238"/>
      </rPr>
      <t>včetně tvarovek a uchycení potrubí splaškové potrubí DN100</t>
    </r>
  </si>
  <si>
    <r>
      <t xml:space="preserve">umyvadlo </t>
    </r>
    <r>
      <rPr>
        <b/>
        <sz val="8"/>
        <rFont val="Arial CE"/>
        <charset val="238"/>
      </rPr>
      <t>U</t>
    </r>
    <r>
      <rPr>
        <sz val="8"/>
        <rFont val="Arial CE"/>
        <charset val="238"/>
      </rPr>
      <t xml:space="preserve"> - umyvadlo keramické 550x450mm srředního standardu bílé + plastový sifon + 2x rohový ventil + baterie umývadlová páková stojánková s keramickou kartuší chromová masivní pro vysokou zátěž střední standart se zárukou minimálně 5 let, vše kompletní včetně montážního příslušenství</t>
    </r>
  </si>
  <si>
    <r>
      <t xml:space="preserve">WC kombi </t>
    </r>
    <r>
      <rPr>
        <b/>
        <sz val="8"/>
        <rFont val="Arial CE"/>
        <charset val="238"/>
      </rPr>
      <t>WC</t>
    </r>
    <r>
      <rPr>
        <sz val="8"/>
        <rFont val="Arial CE"/>
        <charset val="238"/>
      </rPr>
      <t xml:space="preserve"> - WC kombi keramické středního standardu bílé se spodním odpadem + sedátko plastové + rohový ventil s připojovací trubičkou, vše kompletní včetně montážního příslušenství</t>
    </r>
  </si>
  <si>
    <t>2</t>
  </si>
  <si>
    <t>5</t>
  </si>
  <si>
    <t>7</t>
  </si>
  <si>
    <t>8</t>
  </si>
  <si>
    <t>10</t>
  </si>
  <si>
    <t>11</t>
  </si>
  <si>
    <t>12</t>
  </si>
  <si>
    <t>721 Vnitřní kanalizace</t>
  </si>
  <si>
    <t xml:space="preserve"> Vnitřní vodovod </t>
  </si>
  <si>
    <t>721 11-0954</t>
  </si>
  <si>
    <t>896 21-1111</t>
  </si>
  <si>
    <t>721 11-0963</t>
  </si>
  <si>
    <t>721 11-0964</t>
  </si>
  <si>
    <t>721 17-4001</t>
  </si>
  <si>
    <t>721 17-4002</t>
  </si>
  <si>
    <t>721 17-4024</t>
  </si>
  <si>
    <t>721 17-4025</t>
  </si>
  <si>
    <t>721 17-3401</t>
  </si>
  <si>
    <t>721 17-3402</t>
  </si>
  <si>
    <t>721 17-3403</t>
  </si>
  <si>
    <t>721 17-3404</t>
  </si>
  <si>
    <t>721 17-3406</t>
  </si>
  <si>
    <t>151010-1105</t>
  </si>
  <si>
    <t>451 57-2111</t>
  </si>
  <si>
    <t>721 29-0111</t>
  </si>
  <si>
    <t>597 11-9001</t>
  </si>
  <si>
    <t>725 98-0121</t>
  </si>
  <si>
    <t>721 24-2111</t>
  </si>
  <si>
    <t>721 23-9108</t>
  </si>
  <si>
    <t>721 22-2291</t>
  </si>
  <si>
    <t>721 23-4101</t>
  </si>
  <si>
    <t>894 81-1234</t>
  </si>
  <si>
    <t>894 81-1237</t>
  </si>
  <si>
    <t>894 41-9001</t>
  </si>
  <si>
    <t>894 41-9002</t>
  </si>
  <si>
    <t>894 41-9003</t>
  </si>
  <si>
    <t>894 41-9004</t>
  </si>
  <si>
    <t>894 41-9005</t>
  </si>
  <si>
    <t>891 41-9006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</si>
  <si>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</si>
  <si>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</si>
  <si>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</si>
  <si>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</si>
  <si>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</si>
  <si>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</si>
  <si>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</si>
  <si>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</si>
  <si>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</si>
  <si>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</si>
  <si>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</si>
  <si>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</si>
  <si>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</si>
  <si>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</si>
  <si>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</si>
  <si>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</si>
  <si>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</si>
  <si>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</si>
  <si>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</si>
  <si>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</si>
  <si>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</si>
  <si>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</si>
  <si>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</si>
  <si>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</si>
  <si>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</si>
  <si>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</si>
  <si>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</si>
  <si>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</si>
  <si>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</si>
  <si>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722 Vnitřní vodovod</t>
  </si>
  <si>
    <t>725 53-1211</t>
  </si>
  <si>
    <t>722 23-1283</t>
  </si>
  <si>
    <t>722 23-2362</t>
  </si>
  <si>
    <t>734 42-1130</t>
  </si>
  <si>
    <t>722 22-2313</t>
  </si>
  <si>
    <t>722 22-2332</t>
  </si>
  <si>
    <t>722 23-1064</t>
  </si>
  <si>
    <t>998 72-1202</t>
  </si>
  <si>
    <t>Přesun hmot pro kanalizaci v objektu výšky  do 12m</t>
  </si>
  <si>
    <t>722 23-2360</t>
  </si>
  <si>
    <t>62.</t>
  </si>
  <si>
    <t>722 23-2363</t>
  </si>
  <si>
    <t>722 22-2311</t>
  </si>
  <si>
    <t>722 22-2333</t>
  </si>
  <si>
    <t>722 25-4114</t>
  </si>
  <si>
    <t>722 13-0234</t>
  </si>
  <si>
    <t>722 13-0235</t>
  </si>
  <si>
    <t>722 17-2315</t>
  </si>
  <si>
    <t>713 41-9003</t>
  </si>
  <si>
    <t>713 41-9004</t>
  </si>
  <si>
    <t>713 41-9005</t>
  </si>
  <si>
    <t>722 99-9001</t>
  </si>
  <si>
    <t>722 99-9002</t>
  </si>
  <si>
    <t>722 99-9003</t>
  </si>
  <si>
    <t>722 17-1213</t>
  </si>
  <si>
    <t>722 17-1215</t>
  </si>
  <si>
    <t>722 29-0226.R00</t>
  </si>
  <si>
    <t>722 29-0234.R00</t>
  </si>
  <si>
    <t>63.</t>
  </si>
  <si>
    <t>998 72-2202</t>
  </si>
  <si>
    <t>Přesun hmot provodovod v objektu výšky  do 12m</t>
  </si>
  <si>
    <t>725</t>
  </si>
  <si>
    <t>Zařizovací předměty</t>
  </si>
  <si>
    <t>725 10-0001</t>
  </si>
  <si>
    <t>725 10-0006</t>
  </si>
  <si>
    <t>998 72-5202</t>
  </si>
  <si>
    <t>Přesun hmot pro zař.předměty v objektu výšky  do 12m</t>
  </si>
  <si>
    <t>725 Zařizovací předměty</t>
  </si>
  <si>
    <t>727</t>
  </si>
  <si>
    <t>Zednické výpomoce</t>
  </si>
  <si>
    <t>727 01</t>
  </si>
  <si>
    <t xml:space="preserve">Stavební přípomoce </t>
  </si>
  <si>
    <t>720 Zdravotní instalace celkem</t>
  </si>
  <si>
    <t>578 13-1112</t>
  </si>
  <si>
    <t>Nátěr podlahy asfalt. LAS 3,5mm</t>
  </si>
  <si>
    <t>578 14-2111</t>
  </si>
  <si>
    <t>Nátěr podlahy asfalt. LAS 4mm</t>
  </si>
  <si>
    <t>628-52250.2</t>
  </si>
  <si>
    <t xml:space="preserve">SB pás modif. asfalt </t>
  </si>
  <si>
    <t>48a</t>
  </si>
  <si>
    <t>711 14-1559</t>
  </si>
  <si>
    <t>Izolace proti zemní vlhkosti pásy přitavením</t>
  </si>
  <si>
    <t xml:space="preserve">Mazanina betonová tl. 8 - 12 cm C 12/15  (B 12,5) </t>
  </si>
  <si>
    <t>631 31-3511.R00</t>
  </si>
  <si>
    <t xml:space="preserve">Výztuž nosníků z betonářské oceli 10505 </t>
  </si>
  <si>
    <t>413 36-1821.R00</t>
  </si>
  <si>
    <t xml:space="preserve">Bednění nosníků - odstranění </t>
  </si>
  <si>
    <t>413 35-1108.R00</t>
  </si>
  <si>
    <t xml:space="preserve">Bednění nosníků - zřízení </t>
  </si>
  <si>
    <t>413 35-1107.R00</t>
  </si>
  <si>
    <t xml:space="preserve">Nosníky z betonu železového C 25/30  (B 30) </t>
  </si>
  <si>
    <t>413 32-1414.R00</t>
  </si>
  <si>
    <t xml:space="preserve">Výztuž stropů z betonářské oceli 10505 </t>
  </si>
  <si>
    <t>411 36-1821.R00</t>
  </si>
  <si>
    <t xml:space="preserve">Podpěrná konstr. stropů do 12 kPa - odstranění </t>
  </si>
  <si>
    <t>411 35-4174.R00</t>
  </si>
  <si>
    <t xml:space="preserve">Podpěrná konstr. stropů do 12 kPa - zřízení </t>
  </si>
  <si>
    <t>411 35-4173.R00</t>
  </si>
  <si>
    <t xml:space="preserve">Příplatek k podpěr. konstr. stropů 5 kPa - odstr. </t>
  </si>
  <si>
    <t>411 35-4182.R00</t>
  </si>
  <si>
    <t xml:space="preserve">Příplatek k podpěr. konstr. stropů 5 kPa - zřízení </t>
  </si>
  <si>
    <t>411 35-4181.R00</t>
  </si>
  <si>
    <t xml:space="preserve">Bednění stropů deskových, vlastní - odstranění </t>
  </si>
  <si>
    <t>411 35-1102.R00</t>
  </si>
  <si>
    <t xml:space="preserve">Bednění stropů deskových, bednění vlastní -zřízení </t>
  </si>
  <si>
    <t>411 35-1101.R00</t>
  </si>
  <si>
    <t xml:space="preserve">Stropy deskové ze železobetonu C 25/30  (B 30) </t>
  </si>
  <si>
    <t>411 32-1414.R00</t>
  </si>
  <si>
    <t>Strop montovaný z panelů předpjatých, tl 25 cm vč. dobetonování a zál.výztuže</t>
  </si>
  <si>
    <t>411 12-0032.RAA</t>
  </si>
  <si>
    <t>Vodorovné konstrukce</t>
  </si>
  <si>
    <t xml:space="preserve">Výztuž sloupů hranatých z betonářské oceli 10505 </t>
  </si>
  <si>
    <t>331 36-1821.R00</t>
  </si>
  <si>
    <t xml:space="preserve">Příplatek za vzepření bednění při výšce 6 - 10 m </t>
  </si>
  <si>
    <t>331 35-1109.R00</t>
  </si>
  <si>
    <t xml:space="preserve">Příplatek za vzepření bednění při výšce 4 - 6 m </t>
  </si>
  <si>
    <t>331 35-1108.R00</t>
  </si>
  <si>
    <t xml:space="preserve">Bednění sloupů čtyřúhelníkového průřezu-odstranění </t>
  </si>
  <si>
    <t>331 35-1102.R00</t>
  </si>
  <si>
    <t xml:space="preserve">Bednění sloupů čtyřúhelníkového průřezu - zřízení </t>
  </si>
  <si>
    <t>331 35-1101.R00</t>
  </si>
  <si>
    <t xml:space="preserve">Beton sloupů a pilířů železový C 25/30   (B 30) </t>
  </si>
  <si>
    <t>330 32-1410.R00</t>
  </si>
  <si>
    <t xml:space="preserve">Výztuž nadzákladových zdí z betonářské ocelí 10505 </t>
  </si>
  <si>
    <t>311 36-1821.R00</t>
  </si>
  <si>
    <t xml:space="preserve">Bednění nadzákladových zdí oboustranné-odstranění </t>
  </si>
  <si>
    <t>311 35-1106.R00</t>
  </si>
  <si>
    <t xml:space="preserve">Bednění nadzákladových zdí oboustranné - zřízení </t>
  </si>
  <si>
    <t>311 35-1105.R00</t>
  </si>
  <si>
    <t xml:space="preserve">Železobeton nadzákladových zdí C 25/30  (B 30) </t>
  </si>
  <si>
    <t>311 32-1411.R00</t>
  </si>
  <si>
    <t xml:space="preserve">Výztuž základových desek z betonářské ocelí 10505 </t>
  </si>
  <si>
    <t>273 36-1821.R00</t>
  </si>
  <si>
    <t xml:space="preserve">Bednění stěn základových desek - odstranění </t>
  </si>
  <si>
    <t>273 35-1216.R00</t>
  </si>
  <si>
    <t xml:space="preserve">Bednění stěn základových desek - zřízení </t>
  </si>
  <si>
    <t>273 35-1215.R00</t>
  </si>
  <si>
    <t xml:space="preserve">Železobeton základových desek C 25/30 (B 30) </t>
  </si>
  <si>
    <t>273 32-1411.R00</t>
  </si>
  <si>
    <t>Výztuž základových patek ze svařovaných sítí svařovanou sítí - drát 8,0  oka 150/150</t>
  </si>
  <si>
    <t>275 36-1921.RT9</t>
  </si>
  <si>
    <t xml:space="preserve">Výztuž základových patek z betonářské ocelí 10505 </t>
  </si>
  <si>
    <t>275 36-1821.R00</t>
  </si>
  <si>
    <t xml:space="preserve">Bednění stěn základových patek - odstranění </t>
  </si>
  <si>
    <t>275 35-1216.R00</t>
  </si>
  <si>
    <t xml:space="preserve">Bednění stěn základových patek - zřízení </t>
  </si>
  <si>
    <t>275 35-1215.R00</t>
  </si>
  <si>
    <t xml:space="preserve">Železobeton základových patek C 25/30 (B 30) </t>
  </si>
  <si>
    <t>275 32-1411.R00</t>
  </si>
  <si>
    <t xml:space="preserve">Výztuž základových pasů z betonářské oceli 10 505 </t>
  </si>
  <si>
    <t>274 36-1821.R00</t>
  </si>
  <si>
    <t xml:space="preserve">Bednění stěn základových pasů - odstranění </t>
  </si>
  <si>
    <t>274 35-1216.R00</t>
  </si>
  <si>
    <t xml:space="preserve">Bednění stěn základových pasů - zřízení </t>
  </si>
  <si>
    <t>274 35-1215.R00</t>
  </si>
  <si>
    <t xml:space="preserve">Železobeton základových pasů C 25/30 (B 30) </t>
  </si>
  <si>
    <t>274 32-1411.R00</t>
  </si>
  <si>
    <t>Základy,zvláštní zakládání</t>
  </si>
  <si>
    <t>Konstruční část celkem</t>
  </si>
  <si>
    <t/>
  </si>
  <si>
    <t>ZASLEPENÍ ČTYŘHRANNÉ TROUBY
SKUPINY I. Z POZINKOVANÉHO PLECHU</t>
  </si>
  <si>
    <t>bm</t>
  </si>
  <si>
    <t>ČTYŘHRANNÉ POTRUBÍ SKUPINY I.
MATERIÁL POZINKOVANÝ PLECH</t>
  </si>
  <si>
    <t>PROTIDEŠŤOVÁ ŽALUZIE HLINÍKOVÁ</t>
  </si>
  <si>
    <t>FILTR: EU4</t>
  </si>
  <si>
    <t>KOMPAKTNÍ VZDUCHOTECHNICKÁ JEDNOTKA V PODSTROPNÍM PROVEDENÍ</t>
  </si>
  <si>
    <t>Vzduchotechnika</t>
  </si>
  <si>
    <t>M 24</t>
  </si>
  <si>
    <t>Poz</t>
  </si>
  <si>
    <t>PŘÍVOD VZDUCHU: 200m3/h</t>
  </si>
  <si>
    <t>VENTILÁTOR: příkon 0,115kW, proud 10A - jištění, napětí 230V</t>
  </si>
  <si>
    <t>TLAK: 150Pa</t>
  </si>
  <si>
    <t>EL OHŘÍVAČ: výkon 10kW, PŘÍKON 1,67kW</t>
  </si>
  <si>
    <t>ODVOD VZDUCHU: 200m3/h</t>
  </si>
  <si>
    <t>VENTILÁTOR: příkon 0,115kW</t>
  </si>
  <si>
    <t>ROTAČNÍ REKUPERÁTOR</t>
  </si>
  <si>
    <t>TLUMIČ HLUKU NA KRUHOVÉ POTRUBÍ</t>
  </si>
  <si>
    <t>průměr 160</t>
  </si>
  <si>
    <t>200X200</t>
  </si>
  <si>
    <t>KRYCÍ MŘÍŽKA</t>
  </si>
  <si>
    <t>TALÍŘOVÝ VENTIL ODVODNÍ</t>
  </si>
  <si>
    <t xml:space="preserve">průměr 100 </t>
  </si>
  <si>
    <t xml:space="preserve">průměr 160 </t>
  </si>
  <si>
    <t>TALÍŘOVÝ VENTIL PŘÍVODNÍ</t>
  </si>
  <si>
    <t>OHEBNÁ HADICE</t>
  </si>
  <si>
    <t>průměr 100</t>
  </si>
  <si>
    <t>MŘÍŽKY STĚNOVÉ</t>
  </si>
  <si>
    <t>200X100</t>
  </si>
  <si>
    <t>KRUHOVÉ POTRUBÍ SPIRO</t>
  </si>
  <si>
    <t xml:space="preserve"> do průměru200 30% tvarovek</t>
  </si>
  <si>
    <t>ZASLEPENÍ KRUHOVÉ TROUBY
SPIRO</t>
  </si>
  <si>
    <t xml:space="preserve"> do průměru200</t>
  </si>
  <si>
    <t>Zařízení č.4</t>
  </si>
  <si>
    <t>KONDENZAČNÍ JEDNOTKA</t>
  </si>
  <si>
    <t>KONDENZAČNÍ JEDNOTKA: Qch= 1,5 - 5,6kW</t>
  </si>
  <si>
    <t>příkon 1,74kW, proud 8,33A, napětí 230V</t>
  </si>
  <si>
    <t>ROZNÁŠECÍ RÁM POD KONDENZAČNÍ JEDNOTKU</t>
  </si>
  <si>
    <t>RÁM ZE SVAŘOVANÝCH PROFILŮ</t>
  </si>
  <si>
    <t>NÁSTĚNNÁ KLIMATIZAČNÍ JEDNOTKA</t>
  </si>
  <si>
    <t>NÁSTĚNNÁ JEDNOTKA: Qch= 5,1kW</t>
  </si>
  <si>
    <t>ČERPADLO KONDENZÁTU PRO NÁSTĚNOU KLIMATIZAČNÍ JEDNOTKU</t>
  </si>
  <si>
    <t>ČERPADLO včetně potrubí pro odvod kondenzátu</t>
  </si>
  <si>
    <t>OVLADAČ</t>
  </si>
  <si>
    <t>OVLADAČ - součást pozice 4.2</t>
  </si>
  <si>
    <t>PŘÍSLUŠENSTVÍ A POTRUBÍ CHLADIVA</t>
  </si>
  <si>
    <t>1.TRASA POTRUBÍ</t>
  </si>
  <si>
    <t>Zařízení č.5</t>
  </si>
  <si>
    <t>STŘEŠNÍ VENTILÁTOR</t>
  </si>
  <si>
    <t>ODVOD VZDUCHU: 1500m3/h</t>
  </si>
  <si>
    <t>příkon 0,249kW, proud 0,6A, napětí 400V</t>
  </si>
  <si>
    <t>STŘEŠNÍ TLUMÍCÍ NÁSTAVEC</t>
  </si>
  <si>
    <t>NÁSTAVEC</t>
  </si>
  <si>
    <t>ADAPTÉR</t>
  </si>
  <si>
    <t>PRUŽNÁ MANŽETA</t>
  </si>
  <si>
    <t>MANŽETA</t>
  </si>
  <si>
    <t>ZPĚTNÁ KLAPKA</t>
  </si>
  <si>
    <t>KLAPKA</t>
  </si>
  <si>
    <t>PŘÍRUBA</t>
  </si>
  <si>
    <t>MŘÍŽKA</t>
  </si>
  <si>
    <t xml:space="preserve"> do průměru400 rovné</t>
  </si>
  <si>
    <t>Zařízení č.6</t>
  </si>
  <si>
    <t>PROTIDEŠŤOVÁ ŽALUZIE</t>
  </si>
  <si>
    <t>1800x600</t>
  </si>
  <si>
    <t>800x400</t>
  </si>
  <si>
    <t>1000x500</t>
  </si>
  <si>
    <t>KLAPKA REGULAČNÍ - ovládání ruční</t>
  </si>
  <si>
    <t xml:space="preserve"> do obvodu 4000 rovné</t>
  </si>
  <si>
    <t xml:space="preserve"> do obvodu 3500 20% tvarovek</t>
  </si>
  <si>
    <t xml:space="preserve"> do obvodu 3500</t>
  </si>
  <si>
    <t>Zařízení č.6 - celkem</t>
  </si>
  <si>
    <t>Zařízení č.7</t>
  </si>
  <si>
    <t>1000x1000</t>
  </si>
  <si>
    <t>ODJÍMATELNÝ KRYCÍ PANEL</t>
  </si>
  <si>
    <t>1000x1000 viz. výkres</t>
  </si>
  <si>
    <t>Ocelová konstrukce pro uchycení poz. 7.1 a 7.2</t>
  </si>
  <si>
    <t>Zařízení č.7 - celkem</t>
  </si>
  <si>
    <t>Zařízení společné</t>
  </si>
  <si>
    <t>(množství určí dodavatel)</t>
  </si>
  <si>
    <t>Montážní a pomocný materiál</t>
  </si>
  <si>
    <t>Výšková montáž a použití mechanizmů</t>
  </si>
  <si>
    <t>Doprava (odhad)</t>
  </si>
  <si>
    <t>Hodinové zúčtovací sazby</t>
  </si>
  <si>
    <t>PŘÍPRAVA KE KOMPLEXNÍMU</t>
  </si>
  <si>
    <t>VYZKOUŠENÍ,OŽIVENÍ A</t>
  </si>
  <si>
    <t>VYREGULOVÁNÍ ZAŘÍZENÍ</t>
  </si>
  <si>
    <t>H</t>
  </si>
  <si>
    <t>VYREGULOVÁNÍ POTRUBÍ A KONCOVÝCH ELEMENTŮ</t>
  </si>
  <si>
    <t>VYPRACOVÁNÍ PROTOKOLU</t>
  </si>
  <si>
    <t>MĚŘENÍ HLUČNOSTI ZAŘÍZENÍ</t>
  </si>
  <si>
    <t>PŘÍPRAVA NA KOMPLEXNÍ VYZKOUŠENÍ ZAŘÍZENÍ</t>
  </si>
  <si>
    <t>KOMPLEXNÍ VYZKOUŠENÍ ZAŘÍZENÍ</t>
  </si>
  <si>
    <t>ZPRACOVÁNÍ DODAVATELSKÉ A MONTÁŽNÍ DOKUMENTACE</t>
  </si>
  <si>
    <t>PROJEKT SKUTEČNÉHO PROVEDENÍ</t>
  </si>
  <si>
    <t>(cena dle nabídky dodavatele)</t>
  </si>
  <si>
    <t>Hodinové zúčtovací sazby - celkem</t>
  </si>
  <si>
    <t xml:space="preserve">Propočet investičních nákladů je zpracován odborným odhadem projektanta </t>
  </si>
  <si>
    <t>dle realizační dokumentace stavby s využitím dostupných ceníků dodavatelů VZT komponentů.</t>
  </si>
  <si>
    <t>Je zpracován v cenové hladině r.2011 a ceny neobsahují DPH, dopravu,</t>
  </si>
  <si>
    <t>zařízení staveniště a pomocné práce navazujících profesí</t>
  </si>
  <si>
    <t>Zařízení č. 3</t>
  </si>
  <si>
    <t>3.1</t>
  </si>
  <si>
    <t>3.2</t>
  </si>
  <si>
    <t>3.3</t>
  </si>
  <si>
    <t>3.4</t>
  </si>
  <si>
    <t>3.5</t>
  </si>
  <si>
    <t>3.6</t>
  </si>
  <si>
    <t>3.6a</t>
  </si>
  <si>
    <t>3.7</t>
  </si>
  <si>
    <t>3.8</t>
  </si>
  <si>
    <t>4.1a</t>
  </si>
  <si>
    <t xml:space="preserve">Zařízení č.4 </t>
  </si>
  <si>
    <t>Vzduchotecnika celkem</t>
  </si>
  <si>
    <t>1.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</si>
  <si>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</si>
  <si>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</si>
  <si>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</si>
  <si>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</si>
  <si>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</si>
  <si>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</si>
  <si>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</si>
  <si>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</si>
  <si>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</si>
  <si>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</si>
  <si>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</si>
  <si>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</si>
  <si>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</si>
  <si>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</si>
  <si>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</si>
  <si>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</si>
  <si>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</si>
  <si>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</si>
  <si>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</si>
  <si>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</si>
  <si>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</si>
  <si>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</si>
  <si>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</si>
  <si>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</si>
  <si>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</si>
  <si>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</si>
  <si>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</si>
  <si>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</si>
  <si>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</si>
  <si>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</si>
  <si>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Elektroinstalace</t>
  </si>
  <si>
    <t>M 21</t>
  </si>
  <si>
    <t>Zářivkové svítidlo, 2x36W, přisazené, IP54</t>
  </si>
  <si>
    <t>Žárovkové svítidlo 1 x 60W, IP 23, nástěnné</t>
  </si>
  <si>
    <t>Orientační svítidlo 1 x 8W, s klopným obvodem a akumulátorem</t>
  </si>
  <si>
    <t>Halogenové nástěnné svítidlo, 250W, IP 54</t>
  </si>
  <si>
    <t>Výbojkové svítidlo halogeniové, závěsné, výbojka 125W vč. příslušenství</t>
  </si>
  <si>
    <t>Jednonásobná zásuvka pro nástěnnou montáž, 250V,16A</t>
  </si>
  <si>
    <t xml:space="preserve">Jednopólový vypínač pro nástěnnou montáž, řazení 1,IP44 </t>
  </si>
  <si>
    <t>Sériový přepínač pro nástěnnou montáž 250V, 10A, řazení 5</t>
  </si>
  <si>
    <t>Střídavý přepínač pro nástěnnou montáž, 250V, 10A, řazení 6</t>
  </si>
  <si>
    <t>Vyrážecí tlačítko ve skříňce</t>
  </si>
  <si>
    <t>Prostorový termostat, rozsah 0-40 st.C</t>
  </si>
  <si>
    <t>KABELY A KONSTRUKCE VČETNĚ NÁTĚRŮ</t>
  </si>
  <si>
    <t>Kabel CYKY 3J x 1, 5 pevně uložený</t>
  </si>
  <si>
    <t>Kabel CYKY 3J x 2, 5 pevně uložený</t>
  </si>
  <si>
    <t>Kabel CYKY 5J x 1, 5 pevně uložený</t>
  </si>
  <si>
    <t>Kabel CYKY 3x35+16 mm2, pevně uložený</t>
  </si>
  <si>
    <t>Žlab MARS 62x50 včetně kolen, podpěr a vík</t>
  </si>
  <si>
    <t>Žlab MARS 125x50 včetně kolen, podpěr a vík</t>
  </si>
  <si>
    <t>Kotevní destička</t>
  </si>
  <si>
    <t>Materiál úhelník 35x35x3</t>
  </si>
  <si>
    <t>Krabice se svorkama  na povrch (Acidur)</t>
  </si>
  <si>
    <t>Ukončení kabelů smršťovací záklopkou</t>
  </si>
  <si>
    <t>Vodič CYA 6 mm2, žlutozelený</t>
  </si>
  <si>
    <t>ROZVÁDĚČ RS-1</t>
  </si>
  <si>
    <t xml:space="preserve">  </t>
  </si>
  <si>
    <t xml:space="preserve"> Skříňový rozváděč, šířka 800, výška 2000, hloubka 400 mm, přívod a vývody horem,včetně jističů,relé,motorových spouštěčů, stykačů, prodrátování,  svorek, přepínačů, signálek a pod, </t>
  </si>
  <si>
    <t>Revize včetně revizní zprávy</t>
  </si>
  <si>
    <t>Napájecí kabely rozváděčů kotlů a kabely pro zařízení technologie</t>
  </si>
  <si>
    <t>jsou součástí dodávky a montáže včetně nosných částí a příslušenství</t>
  </si>
  <si>
    <t>dodavatele této technologie.</t>
  </si>
  <si>
    <t>celkem za</t>
  </si>
  <si>
    <t>210 03</t>
  </si>
  <si>
    <t>210 04</t>
  </si>
  <si>
    <t>210 05</t>
  </si>
  <si>
    <t>210 06</t>
  </si>
  <si>
    <t>210 07</t>
  </si>
  <si>
    <t>210 08</t>
  </si>
  <si>
    <t>210 09</t>
  </si>
  <si>
    <t>210 10</t>
  </si>
  <si>
    <t>210 11</t>
  </si>
  <si>
    <t>210 12</t>
  </si>
  <si>
    <t>210 13</t>
  </si>
  <si>
    <t>210 14</t>
  </si>
  <si>
    <t>210 15</t>
  </si>
  <si>
    <t>210 16</t>
  </si>
  <si>
    <t>210 17</t>
  </si>
  <si>
    <t>210 18</t>
  </si>
  <si>
    <t>210 19</t>
  </si>
  <si>
    <t>210 20</t>
  </si>
  <si>
    <t>210 21</t>
  </si>
  <si>
    <t>210 22</t>
  </si>
  <si>
    <t>210 23</t>
  </si>
  <si>
    <t>210 24</t>
  </si>
  <si>
    <t>210 25</t>
  </si>
  <si>
    <t>210 26</t>
  </si>
  <si>
    <t>210 27</t>
  </si>
  <si>
    <t>210 28</t>
  </si>
  <si>
    <t>210 29</t>
  </si>
  <si>
    <t>210 30</t>
  </si>
  <si>
    <t>210 31</t>
  </si>
  <si>
    <t>210 32</t>
  </si>
  <si>
    <t>210 33</t>
  </si>
  <si>
    <t>210 34</t>
  </si>
  <si>
    <t>210 35</t>
  </si>
  <si>
    <t>210 36</t>
  </si>
  <si>
    <t>210 37</t>
  </si>
  <si>
    <t>210 38</t>
  </si>
  <si>
    <t>210 39</t>
  </si>
  <si>
    <t>210 40</t>
  </si>
  <si>
    <t>210 41</t>
  </si>
  <si>
    <t>210 42</t>
  </si>
  <si>
    <t>210 43</t>
  </si>
  <si>
    <t>M 21 Elektroistalace vnitřní</t>
  </si>
  <si>
    <t>Hromosvod</t>
  </si>
  <si>
    <t>Označovací štítek PVC</t>
  </si>
  <si>
    <t>podružný materiál</t>
  </si>
  <si>
    <t>režie</t>
  </si>
  <si>
    <t>doprava</t>
  </si>
  <si>
    <t>výchozí revizní zpráva</t>
  </si>
  <si>
    <t>hod</t>
  </si>
  <si>
    <t>Jímací vedení - vodič FeZn 8 mm FeZn</t>
  </si>
  <si>
    <t>Zemnící vodič FeZn 10 mm FeZn</t>
  </si>
  <si>
    <t>Svorka spojovací  SS</t>
  </si>
  <si>
    <t xml:space="preserve">Svorka zkušební SZ </t>
  </si>
  <si>
    <t>M 21 Hromosvod</t>
  </si>
  <si>
    <t>Elektroinstaalace a hromosvod celkem</t>
  </si>
  <si>
    <t xml:space="preserve">Svorka páska drát </t>
  </si>
  <si>
    <t xml:space="preserve">Svorka křížová </t>
  </si>
  <si>
    <t xml:space="preserve">Svorka k jímací tyči </t>
  </si>
  <si>
    <t xml:space="preserve">Svorka připojovací </t>
  </si>
  <si>
    <t xml:space="preserve">Svorka na okap.trouby s páskem na komín </t>
  </si>
  <si>
    <t xml:space="preserve">Svorka na potrubí </t>
  </si>
  <si>
    <t xml:space="preserve">ochranná trubka </t>
  </si>
  <si>
    <t xml:space="preserve">Držák ochranné trubky  </t>
  </si>
  <si>
    <t>AlMgSi jímací tyč  s podstavcem l=2m</t>
  </si>
  <si>
    <t>AlMgSi jímací tyč  s držáky na komín l=1,5m</t>
  </si>
  <si>
    <t>AlMgSi jímací tyč  s podstavcem l=3m</t>
  </si>
  <si>
    <t>Podpěrka PV velká</t>
  </si>
  <si>
    <t>Podpěrka PV menší</t>
  </si>
  <si>
    <t>SO 060 Kotelna</t>
  </si>
  <si>
    <t xml:space="preserve">Lepený vazník 200/1000-1500mm vč. impregnace </t>
  </si>
</sst>
</file>

<file path=xl/styles.xml><?xml version="1.0" encoding="utf-8"?>
<styleSheet xmlns="http://schemas.openxmlformats.org/spreadsheetml/2006/main">
  <numFmts count="5">
    <numFmt numFmtId="164" formatCode="#,##0\ &quot;Kč&quot;"/>
    <numFmt numFmtId="165" formatCode="0.0"/>
    <numFmt numFmtId="166" formatCode="#,##0.0"/>
    <numFmt numFmtId="167" formatCode="#,##0_ ;[Red]\-#,##0\ "/>
    <numFmt numFmtId="168" formatCode="#,##0.00_ ;[Red]\-#,##0.00\ "/>
  </numFmts>
  <fonts count="6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i/>
      <sz val="11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b/>
      <sz val="8"/>
      <name val="Times New Roman"/>
      <family val="1"/>
      <charset val="238"/>
    </font>
    <font>
      <b/>
      <sz val="8"/>
      <name val="Arial CE"/>
      <charset val="238"/>
    </font>
    <font>
      <b/>
      <i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b/>
      <i/>
      <sz val="10"/>
      <name val="Arial CE"/>
    </font>
    <font>
      <b/>
      <i/>
      <sz val="10"/>
      <name val="Arial"/>
      <family val="2"/>
      <charset val="238"/>
    </font>
    <font>
      <sz val="8"/>
      <color rgb="FF000000"/>
      <name val="Segoe UI"/>
      <family val="2"/>
      <charset val="238"/>
    </font>
    <font>
      <sz val="8"/>
      <color rgb="FF000000"/>
      <name val="Arial"/>
      <family val="2"/>
      <charset val="238"/>
    </font>
    <font>
      <i/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</font>
    <font>
      <i/>
      <sz val="8"/>
      <color rgb="FF000000"/>
      <name val="Arial"/>
      <family val="2"/>
      <charset val="238"/>
    </font>
    <font>
      <i/>
      <sz val="8"/>
      <color rgb="FF000000"/>
      <name val="Segoe UI"/>
      <family val="2"/>
      <charset val="238"/>
    </font>
    <font>
      <b/>
      <sz val="8"/>
      <color rgb="FF000000"/>
      <name val="Segoe UI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i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 CE"/>
    </font>
    <font>
      <b/>
      <sz val="1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i/>
      <sz val="10"/>
      <name val="Arial CE"/>
      <family val="2"/>
      <charset val="238"/>
    </font>
    <font>
      <b/>
      <i/>
      <sz val="12"/>
      <name val="Arial CE"/>
    </font>
    <font>
      <b/>
      <i/>
      <sz val="12"/>
      <name val="Arial CE"/>
      <charset val="238"/>
    </font>
    <font>
      <b/>
      <i/>
      <sz val="12"/>
      <color rgb="FF000000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</font>
    <font>
      <sz val="10"/>
      <name val="Arial Narrow"/>
      <family val="2"/>
    </font>
    <font>
      <b/>
      <i/>
      <sz val="10"/>
      <name val="Arial Narrow"/>
      <family val="2"/>
      <charset val="238"/>
    </font>
    <font>
      <sz val="10"/>
      <name val="Univers (WN)"/>
      <charset val="238"/>
    </font>
    <font>
      <b/>
      <i/>
      <sz val="12"/>
      <name val="Arial Narrow"/>
      <family val="2"/>
      <charset val="238"/>
    </font>
    <font>
      <sz val="12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indexed="51"/>
        <bgColor indexed="50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1" fillId="0" borderId="0"/>
    <xf numFmtId="0" fontId="2" fillId="0" borderId="0"/>
    <xf numFmtId="0" fontId="29" fillId="0" borderId="0"/>
    <xf numFmtId="0" fontId="35" fillId="0" borderId="0"/>
    <xf numFmtId="0" fontId="1" fillId="0" borderId="0"/>
    <xf numFmtId="0" fontId="57" fillId="5" borderId="0" applyNumberFormat="0" applyBorder="0" applyAlignment="0" applyProtection="0"/>
  </cellStyleXfs>
  <cellXfs count="373">
    <xf numFmtId="0" fontId="0" fillId="0" borderId="0" xfId="0"/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4" fillId="2" borderId="5" xfId="0" applyNumberFormat="1" applyFont="1" applyFill="1" applyBorder="1"/>
    <xf numFmtId="49" fontId="0" fillId="2" borderId="6" xfId="0" applyNumberFormat="1" applyFill="1" applyBorder="1"/>
    <xf numFmtId="0" fontId="5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3" fillId="0" borderId="22" xfId="0" applyFont="1" applyBorder="1" applyAlignment="1">
      <alignment horizontal="centerContinuous" vertical="center"/>
    </xf>
    <xf numFmtId="0" fontId="8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7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7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9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8" fillId="0" borderId="36" xfId="0" applyFont="1" applyFill="1" applyBorder="1"/>
    <xf numFmtId="0" fontId="8" fillId="0" borderId="37" xfId="0" applyFont="1" applyFill="1" applyBorder="1"/>
    <xf numFmtId="0" fontId="8" fillId="0" borderId="40" xfId="0" applyFont="1" applyFill="1" applyBorder="1"/>
    <xf numFmtId="164" fontId="8" fillId="0" borderId="37" xfId="0" applyNumberFormat="1" applyFont="1" applyFill="1" applyBorder="1"/>
    <xf numFmtId="0" fontId="8" fillId="0" borderId="41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44" xfId="1" applyFont="1" applyBorder="1"/>
    <xf numFmtId="0" fontId="11" fillId="0" borderId="44" xfId="1" applyBorder="1"/>
    <xf numFmtId="0" fontId="11" fillId="0" borderId="44" xfId="1" applyBorder="1" applyAlignment="1">
      <alignment horizontal="right"/>
    </xf>
    <xf numFmtId="0" fontId="11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5" fillId="0" borderId="48" xfId="1" applyFont="1" applyBorder="1"/>
    <xf numFmtId="0" fontId="11" fillId="0" borderId="48" xfId="1" applyBorder="1"/>
    <xf numFmtId="0" fontId="11" fillId="0" borderId="48" xfId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7" fillId="0" borderId="25" xfId="0" applyNumberFormat="1" applyFont="1" applyFill="1" applyBorder="1"/>
    <xf numFmtId="0" fontId="7" fillId="0" borderId="26" xfId="0" applyFont="1" applyFill="1" applyBorder="1"/>
    <xf numFmtId="0" fontId="7" fillId="0" borderId="27" xfId="0" applyFont="1" applyFill="1" applyBorder="1"/>
    <xf numFmtId="0" fontId="7" fillId="0" borderId="50" xfId="0" applyFont="1" applyFill="1" applyBorder="1"/>
    <xf numFmtId="0" fontId="7" fillId="0" borderId="51" xfId="0" applyFont="1" applyFill="1" applyBorder="1"/>
    <xf numFmtId="0" fontId="7" fillId="0" borderId="52" xfId="0" applyFont="1" applyFill="1" applyBorder="1"/>
    <xf numFmtId="0" fontId="12" fillId="0" borderId="0" xfId="0" applyFont="1" applyFill="1" applyBorder="1"/>
    <xf numFmtId="0" fontId="0" fillId="0" borderId="0" xfId="0" applyFill="1" applyBorder="1"/>
    <xf numFmtId="3" fontId="9" fillId="0" borderId="7" xfId="0" applyNumberFormat="1" applyFont="1" applyFill="1" applyBorder="1"/>
    <xf numFmtId="0" fontId="7" fillId="0" borderId="25" xfId="0" applyFont="1" applyFill="1" applyBorder="1"/>
    <xf numFmtId="3" fontId="7" fillId="0" borderId="27" xfId="0" applyNumberFormat="1" applyFont="1" applyFill="1" applyBorder="1"/>
    <xf numFmtId="3" fontId="7" fillId="0" borderId="50" xfId="0" applyNumberFormat="1" applyFont="1" applyFill="1" applyBorder="1"/>
    <xf numFmtId="3" fontId="7" fillId="0" borderId="51" xfId="0" applyNumberFormat="1" applyFont="1" applyFill="1" applyBorder="1"/>
    <xf numFmtId="3" fontId="7" fillId="0" borderId="52" xfId="0" applyNumberFormat="1" applyFont="1" applyFill="1" applyBorder="1"/>
    <xf numFmtId="0" fontId="7" fillId="0" borderId="0" xfId="0" applyFont="1"/>
    <xf numFmtId="0" fontId="3" fillId="0" borderId="0" xfId="0" applyFont="1" applyFill="1" applyAlignment="1">
      <alignment horizontal="centerContinuous"/>
    </xf>
    <xf numFmtId="3" fontId="3" fillId="0" borderId="0" xfId="0" applyNumberFormat="1" applyFont="1" applyFill="1" applyAlignment="1">
      <alignment horizontal="centerContinuous"/>
    </xf>
    <xf numFmtId="0" fontId="0" fillId="0" borderId="0" xfId="0" applyFill="1"/>
    <xf numFmtId="0" fontId="13" fillId="0" borderId="30" xfId="0" applyFont="1" applyFill="1" applyBorder="1"/>
    <xf numFmtId="0" fontId="13" fillId="0" borderId="31" xfId="0" applyFont="1" applyFill="1" applyBorder="1"/>
    <xf numFmtId="0" fontId="0" fillId="0" borderId="55" xfId="0" applyFill="1" applyBorder="1"/>
    <xf numFmtId="0" fontId="13" fillId="0" borderId="56" xfId="0" applyFont="1" applyFill="1" applyBorder="1" applyAlignment="1">
      <alignment horizontal="right"/>
    </xf>
    <xf numFmtId="0" fontId="13" fillId="0" borderId="31" xfId="0" applyFont="1" applyFill="1" applyBorder="1" applyAlignment="1">
      <alignment horizontal="right"/>
    </xf>
    <xf numFmtId="0" fontId="13" fillId="0" borderId="32" xfId="0" applyFont="1" applyFill="1" applyBorder="1" applyAlignment="1">
      <alignment horizontal="center"/>
    </xf>
    <xf numFmtId="4" fontId="14" fillId="0" borderId="31" xfId="0" applyNumberFormat="1" applyFont="1" applyFill="1" applyBorder="1" applyAlignment="1">
      <alignment horizontal="right"/>
    </xf>
    <xf numFmtId="4" fontId="14" fillId="0" borderId="55" xfId="0" applyNumberFormat="1" applyFont="1" applyFill="1" applyBorder="1" applyAlignment="1">
      <alignment horizontal="right"/>
    </xf>
    <xf numFmtId="0" fontId="9" fillId="0" borderId="34" xfId="0" applyFont="1" applyFill="1" applyBorder="1"/>
    <xf numFmtId="0" fontId="9" fillId="0" borderId="20" xfId="0" applyFont="1" applyFill="1" applyBorder="1"/>
    <xf numFmtId="0" fontId="9" fillId="0" borderId="21" xfId="0" applyFont="1" applyFill="1" applyBorder="1"/>
    <xf numFmtId="3" fontId="9" fillId="0" borderId="33" xfId="0" applyNumberFormat="1" applyFont="1" applyFill="1" applyBorder="1" applyAlignment="1">
      <alignment horizontal="right"/>
    </xf>
    <xf numFmtId="165" fontId="9" fillId="0" borderId="57" xfId="0" applyNumberFormat="1" applyFont="1" applyFill="1" applyBorder="1" applyAlignment="1">
      <alignment horizontal="right"/>
    </xf>
    <xf numFmtId="3" fontId="9" fillId="0" borderId="58" xfId="0" applyNumberFormat="1" applyFont="1" applyFill="1" applyBorder="1" applyAlignment="1">
      <alignment horizontal="right"/>
    </xf>
    <xf numFmtId="4" fontId="9" fillId="0" borderId="20" xfId="0" applyNumberFormat="1" applyFont="1" applyFill="1" applyBorder="1" applyAlignment="1">
      <alignment horizontal="right"/>
    </xf>
    <xf numFmtId="3" fontId="9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7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1" fillId="0" borderId="0" xfId="1"/>
    <xf numFmtId="0" fontId="11" fillId="0" borderId="0" xfId="1" applyFill="1"/>
    <xf numFmtId="0" fontId="16" fillId="0" borderId="0" xfId="1" applyFont="1" applyFill="1" applyAlignment="1">
      <alignment horizontal="centerContinuous"/>
    </xf>
    <xf numFmtId="0" fontId="17" fillId="0" borderId="0" xfId="1" applyFont="1" applyFill="1" applyAlignment="1">
      <alignment horizontal="centerContinuous"/>
    </xf>
    <xf numFmtId="0" fontId="17" fillId="0" borderId="0" xfId="1" applyFont="1" applyFill="1" applyAlignment="1">
      <alignment horizontal="right"/>
    </xf>
    <xf numFmtId="0" fontId="5" fillId="0" borderId="44" xfId="1" applyFont="1" applyFill="1" applyBorder="1"/>
    <xf numFmtId="0" fontId="11" fillId="0" borderId="44" xfId="1" applyFill="1" applyBorder="1"/>
    <xf numFmtId="0" fontId="12" fillId="0" borderId="44" xfId="1" applyFont="1" applyFill="1" applyBorder="1" applyAlignment="1">
      <alignment horizontal="right"/>
    </xf>
    <xf numFmtId="0" fontId="11" fillId="0" borderId="44" xfId="1" applyFill="1" applyBorder="1" applyAlignment="1">
      <alignment horizontal="left"/>
    </xf>
    <xf numFmtId="0" fontId="11" fillId="0" borderId="45" xfId="1" applyFill="1" applyBorder="1"/>
    <xf numFmtId="0" fontId="5" fillId="0" borderId="48" xfId="1" applyFont="1" applyFill="1" applyBorder="1"/>
    <xf numFmtId="0" fontId="11" fillId="0" borderId="48" xfId="1" applyFill="1" applyBorder="1"/>
    <xf numFmtId="0" fontId="12" fillId="0" borderId="0" xfId="1" applyFont="1" applyFill="1"/>
    <xf numFmtId="0" fontId="11" fillId="0" borderId="0" xfId="1" applyFont="1" applyFill="1"/>
    <xf numFmtId="0" fontId="11" fillId="0" borderId="0" xfId="1" applyFill="1" applyAlignment="1">
      <alignment horizontal="right"/>
    </xf>
    <xf numFmtId="0" fontId="11" fillId="0" borderId="0" xfId="1" applyFill="1" applyAlignment="1"/>
    <xf numFmtId="49" fontId="6" fillId="0" borderId="57" xfId="1" applyNumberFormat="1" applyFont="1" applyFill="1" applyBorder="1"/>
    <xf numFmtId="0" fontId="6" fillId="0" borderId="15" xfId="1" applyFont="1" applyFill="1" applyBorder="1" applyAlignment="1">
      <alignment horizontal="center"/>
    </xf>
    <xf numFmtId="0" fontId="6" fillId="0" borderId="15" xfId="1" applyNumberFormat="1" applyFont="1" applyFill="1" applyBorder="1" applyAlignment="1">
      <alignment horizontal="center"/>
    </xf>
    <xf numFmtId="0" fontId="6" fillId="0" borderId="57" xfId="1" applyFont="1" applyFill="1" applyBorder="1" applyAlignment="1">
      <alignment horizontal="center"/>
    </xf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/>
    <xf numFmtId="0" fontId="11" fillId="0" borderId="53" xfId="1" applyFill="1" applyBorder="1" applyAlignment="1">
      <alignment horizontal="center"/>
    </xf>
    <xf numFmtId="0" fontId="11" fillId="0" borderId="53" xfId="1" applyNumberFormat="1" applyFill="1" applyBorder="1" applyAlignment="1">
      <alignment horizontal="right"/>
    </xf>
    <xf numFmtId="0" fontId="11" fillId="0" borderId="53" xfId="1" applyNumberFormat="1" applyFill="1" applyBorder="1"/>
    <xf numFmtId="0" fontId="11" fillId="0" borderId="0" xfId="1" applyNumberFormat="1"/>
    <xf numFmtId="0" fontId="18" fillId="0" borderId="0" xfId="1" applyFont="1"/>
    <xf numFmtId="0" fontId="9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0" fillId="0" borderId="53" xfId="1" applyFont="1" applyFill="1" applyBorder="1" applyAlignment="1">
      <alignment wrapText="1"/>
    </xf>
    <xf numFmtId="49" fontId="19" fillId="0" borderId="53" xfId="1" applyNumberFormat="1" applyFont="1" applyFill="1" applyBorder="1" applyAlignment="1">
      <alignment horizontal="center" shrinkToFit="1"/>
    </xf>
    <xf numFmtId="4" fontId="19" fillId="0" borderId="53" xfId="1" applyNumberFormat="1" applyFont="1" applyFill="1" applyBorder="1" applyAlignment="1">
      <alignment horizontal="right"/>
    </xf>
    <xf numFmtId="4" fontId="19" fillId="0" borderId="53" xfId="1" applyNumberFormat="1" applyFont="1" applyFill="1" applyBorder="1"/>
    <xf numFmtId="0" fontId="11" fillId="0" borderId="60" xfId="1" applyFill="1" applyBorder="1" applyAlignment="1">
      <alignment horizontal="center"/>
    </xf>
    <xf numFmtId="49" fontId="5" fillId="0" borderId="60" xfId="1" applyNumberFormat="1" applyFont="1" applyFill="1" applyBorder="1" applyAlignment="1">
      <alignment horizontal="left"/>
    </xf>
    <xf numFmtId="0" fontId="5" fillId="0" borderId="60" xfId="1" applyFont="1" applyFill="1" applyBorder="1"/>
    <xf numFmtId="4" fontId="11" fillId="0" borderId="60" xfId="1" applyNumberFormat="1" applyFill="1" applyBorder="1" applyAlignment="1">
      <alignment horizontal="right"/>
    </xf>
    <xf numFmtId="4" fontId="7" fillId="0" borderId="60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0" fillId="0" borderId="0" xfId="1" applyFont="1" applyAlignment="1"/>
    <xf numFmtId="0" fontId="11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1" fillId="0" borderId="0" xfId="1" applyBorder="1" applyAlignment="1">
      <alignment horizontal="right"/>
    </xf>
    <xf numFmtId="49" fontId="12" fillId="0" borderId="5" xfId="0" applyNumberFormat="1" applyFont="1" applyFill="1" applyBorder="1"/>
    <xf numFmtId="3" fontId="9" fillId="0" borderId="6" xfId="0" applyNumberFormat="1" applyFont="1" applyFill="1" applyBorder="1"/>
    <xf numFmtId="3" fontId="9" fillId="0" borderId="53" xfId="0" applyNumberFormat="1" applyFont="1" applyFill="1" applyBorder="1"/>
    <xf numFmtId="3" fontId="9" fillId="0" borderId="54" xfId="0" applyNumberFormat="1" applyFont="1" applyFill="1" applyBorder="1"/>
    <xf numFmtId="49" fontId="0" fillId="0" borderId="0" xfId="0" applyNumberFormat="1" applyBorder="1"/>
    <xf numFmtId="0" fontId="22" fillId="0" borderId="0" xfId="1" applyFont="1"/>
    <xf numFmtId="0" fontId="23" fillId="0" borderId="53" xfId="1" applyFont="1" applyFill="1" applyBorder="1" applyAlignment="1">
      <alignment horizontal="center"/>
    </xf>
    <xf numFmtId="0" fontId="19" fillId="0" borderId="0" xfId="1" applyFont="1"/>
    <xf numFmtId="4" fontId="11" fillId="0" borderId="61" xfId="1" applyNumberFormat="1" applyFill="1" applyBorder="1" applyAlignment="1">
      <alignment horizontal="right"/>
    </xf>
    <xf numFmtId="4" fontId="7" fillId="0" borderId="61" xfId="1" applyNumberFormat="1" applyFont="1" applyFill="1" applyBorder="1"/>
    <xf numFmtId="0" fontId="19" fillId="0" borderId="53" xfId="1" applyFont="1" applyFill="1" applyBorder="1"/>
    <xf numFmtId="0" fontId="24" fillId="0" borderId="53" xfId="0" applyFont="1" applyBorder="1" applyAlignment="1">
      <alignment wrapText="1"/>
    </xf>
    <xf numFmtId="0" fontId="10" fillId="0" borderId="53" xfId="0" applyFont="1" applyFill="1" applyBorder="1" applyAlignment="1">
      <alignment horizontal="center" wrapText="1"/>
    </xf>
    <xf numFmtId="4" fontId="10" fillId="0" borderId="53" xfId="0" applyNumberFormat="1" applyFont="1" applyFill="1" applyBorder="1" applyAlignment="1">
      <alignment horizontal="center" wrapText="1"/>
    </xf>
    <xf numFmtId="0" fontId="19" fillId="0" borderId="53" xfId="1" applyFont="1" applyBorder="1"/>
    <xf numFmtId="0" fontId="23" fillId="0" borderId="53" xfId="0" applyFont="1" applyFill="1" applyBorder="1" applyAlignment="1">
      <alignment horizontal="left" wrapText="1"/>
    </xf>
    <xf numFmtId="0" fontId="10" fillId="0" borderId="53" xfId="0" applyFont="1" applyFill="1" applyBorder="1" applyAlignment="1">
      <alignment horizontal="left" wrapText="1"/>
    </xf>
    <xf numFmtId="0" fontId="11" fillId="0" borderId="53" xfId="1" applyBorder="1"/>
    <xf numFmtId="0" fontId="11" fillId="0" borderId="60" xfId="1" applyBorder="1"/>
    <xf numFmtId="0" fontId="9" fillId="0" borderId="61" xfId="0" applyFont="1" applyFill="1" applyBorder="1" applyAlignment="1">
      <alignment horizontal="center" wrapText="1"/>
    </xf>
    <xf numFmtId="4" fontId="9" fillId="0" borderId="61" xfId="0" applyNumberFormat="1" applyFont="1" applyFill="1" applyBorder="1" applyAlignment="1">
      <alignment horizontal="center" wrapText="1"/>
    </xf>
    <xf numFmtId="0" fontId="27" fillId="0" borderId="61" xfId="0" applyFont="1" applyFill="1" applyBorder="1" applyAlignment="1">
      <alignment horizontal="left" wrapText="1"/>
    </xf>
    <xf numFmtId="49" fontId="27" fillId="0" borderId="60" xfId="1" applyNumberFormat="1" applyFont="1" applyFill="1" applyBorder="1" applyAlignment="1">
      <alignment horizontal="left"/>
    </xf>
    <xf numFmtId="0" fontId="28" fillId="0" borderId="0" xfId="1" applyFont="1" applyFill="1"/>
    <xf numFmtId="0" fontId="28" fillId="0" borderId="20" xfId="1" applyFont="1" applyFill="1" applyBorder="1"/>
    <xf numFmtId="0" fontId="27" fillId="0" borderId="60" xfId="0" applyFont="1" applyFill="1" applyBorder="1" applyAlignment="1">
      <alignment horizontal="left" wrapText="1"/>
    </xf>
    <xf numFmtId="0" fontId="28" fillId="0" borderId="60" xfId="0" applyFont="1" applyFill="1" applyBorder="1" applyAlignment="1">
      <alignment horizontal="center" wrapText="1"/>
    </xf>
    <xf numFmtId="4" fontId="28" fillId="0" borderId="60" xfId="0" applyNumberFormat="1" applyFont="1" applyFill="1" applyBorder="1" applyAlignment="1">
      <alignment horizontal="center" wrapText="1"/>
    </xf>
    <xf numFmtId="0" fontId="7" fillId="0" borderId="53" xfId="0" applyFont="1" applyFill="1" applyBorder="1" applyAlignment="1">
      <alignment horizontal="left" wrapText="1"/>
    </xf>
    <xf numFmtId="49" fontId="23" fillId="0" borderId="53" xfId="1" applyNumberFormat="1" applyFont="1" applyFill="1" applyBorder="1" applyAlignment="1">
      <alignment horizontal="left"/>
    </xf>
    <xf numFmtId="4" fontId="19" fillId="0" borderId="53" xfId="1" applyNumberFormat="1" applyFont="1" applyBorder="1"/>
    <xf numFmtId="4" fontId="28" fillId="0" borderId="60" xfId="1" applyNumberFormat="1" applyFont="1" applyFill="1" applyBorder="1"/>
    <xf numFmtId="4" fontId="11" fillId="0" borderId="53" xfId="1" applyNumberFormat="1" applyBorder="1"/>
    <xf numFmtId="4" fontId="11" fillId="0" borderId="60" xfId="1" applyNumberFormat="1" applyBorder="1"/>
    <xf numFmtId="4" fontId="23" fillId="0" borderId="53" xfId="1" applyNumberFormat="1" applyFont="1" applyFill="1" applyBorder="1"/>
    <xf numFmtId="4" fontId="23" fillId="0" borderId="53" xfId="1" applyNumberFormat="1" applyFont="1" applyBorder="1"/>
    <xf numFmtId="0" fontId="23" fillId="0" borderId="53" xfId="1" applyFont="1" applyBorder="1"/>
    <xf numFmtId="3" fontId="19" fillId="0" borderId="53" xfId="1" applyNumberFormat="1" applyFont="1" applyBorder="1" applyAlignment="1">
      <alignment horizontal="left"/>
    </xf>
    <xf numFmtId="4" fontId="27" fillId="0" borderId="60" xfId="1" applyNumberFormat="1" applyFont="1" applyFill="1" applyBorder="1"/>
    <xf numFmtId="0" fontId="19" fillId="0" borderId="58" xfId="1" applyFont="1" applyBorder="1"/>
    <xf numFmtId="0" fontId="10" fillId="0" borderId="60" xfId="0" applyFont="1" applyFill="1" applyBorder="1" applyAlignment="1">
      <alignment horizontal="center" wrapText="1"/>
    </xf>
    <xf numFmtId="4" fontId="10" fillId="0" borderId="60" xfId="0" applyNumberFormat="1" applyFont="1" applyFill="1" applyBorder="1" applyAlignment="1">
      <alignment horizontal="center" wrapText="1"/>
    </xf>
    <xf numFmtId="4" fontId="19" fillId="0" borderId="60" xfId="1" applyNumberFormat="1" applyFont="1" applyBorder="1"/>
    <xf numFmtId="0" fontId="19" fillId="0" borderId="53" xfId="1" applyFont="1" applyBorder="1" applyAlignment="1">
      <alignment horizontal="center"/>
    </xf>
    <xf numFmtId="0" fontId="19" fillId="0" borderId="53" xfId="1" applyFont="1" applyBorder="1" applyAlignment="1">
      <alignment horizontal="left"/>
    </xf>
    <xf numFmtId="0" fontId="23" fillId="0" borderId="0" xfId="1" applyFont="1" applyFill="1" applyBorder="1" applyAlignment="1">
      <alignment horizontal="center"/>
    </xf>
    <xf numFmtId="4" fontId="27" fillId="0" borderId="60" xfId="1" applyNumberFormat="1" applyFont="1" applyBorder="1"/>
    <xf numFmtId="0" fontId="19" fillId="0" borderId="0" xfId="1" applyFont="1" applyAlignment="1">
      <alignment horizontal="left"/>
    </xf>
    <xf numFmtId="0" fontId="11" fillId="0" borderId="58" xfId="1" applyBorder="1"/>
    <xf numFmtId="0" fontId="22" fillId="0" borderId="60" xfId="1" applyFont="1" applyBorder="1"/>
    <xf numFmtId="0" fontId="11" fillId="0" borderId="61" xfId="1" applyFill="1" applyBorder="1"/>
    <xf numFmtId="4" fontId="22" fillId="0" borderId="60" xfId="1" applyNumberFormat="1" applyFont="1" applyBorder="1"/>
    <xf numFmtId="3" fontId="19" fillId="0" borderId="53" xfId="1" applyNumberFormat="1" applyFont="1" applyFill="1" applyBorder="1" applyAlignment="1">
      <alignment horizontal="right"/>
    </xf>
    <xf numFmtId="0" fontId="30" fillId="0" borderId="0" xfId="1" applyFont="1"/>
    <xf numFmtId="0" fontId="31" fillId="0" borderId="53" xfId="1" applyFont="1" applyBorder="1"/>
    <xf numFmtId="49" fontId="33" fillId="4" borderId="53" xfId="2" applyNumberFormat="1" applyFont="1" applyFill="1" applyBorder="1" applyAlignment="1">
      <alignment horizontal="left"/>
    </xf>
    <xf numFmtId="49" fontId="10" fillId="0" borderId="13" xfId="1" applyNumberFormat="1" applyFont="1" applyFill="1" applyBorder="1" applyAlignment="1">
      <alignment horizontal="left"/>
    </xf>
    <xf numFmtId="0" fontId="10" fillId="0" borderId="53" xfId="1" applyFont="1" applyFill="1" applyBorder="1" applyAlignment="1">
      <alignment horizontal="center"/>
    </xf>
    <xf numFmtId="0" fontId="11" fillId="0" borderId="6" xfId="1" applyNumberFormat="1" applyFill="1" applyBorder="1"/>
    <xf numFmtId="0" fontId="11" fillId="0" borderId="61" xfId="1" applyNumberFormat="1" applyFill="1" applyBorder="1" applyAlignment="1">
      <alignment horizontal="right"/>
    </xf>
    <xf numFmtId="0" fontId="11" fillId="0" borderId="61" xfId="1" applyFill="1" applyBorder="1" applyAlignment="1">
      <alignment horizontal="center"/>
    </xf>
    <xf numFmtId="0" fontId="7" fillId="0" borderId="61" xfId="1" applyFont="1" applyFill="1" applyBorder="1"/>
    <xf numFmtId="49" fontId="7" fillId="0" borderId="13" xfId="1" applyNumberFormat="1" applyFont="1" applyFill="1" applyBorder="1" applyAlignment="1">
      <alignment horizontal="left"/>
    </xf>
    <xf numFmtId="0" fontId="36" fillId="0" borderId="28" xfId="4" applyFont="1" applyBorder="1" applyAlignment="1">
      <alignment horizontal="center" vertical="center"/>
    </xf>
    <xf numFmtId="0" fontId="11" fillId="0" borderId="13" xfId="1" applyBorder="1"/>
    <xf numFmtId="0" fontId="13" fillId="0" borderId="0" xfId="1" applyFont="1"/>
    <xf numFmtId="4" fontId="33" fillId="4" borderId="53" xfId="2" applyNumberFormat="1" applyFont="1" applyFill="1" applyBorder="1" applyAlignment="1">
      <alignment horizontal="right"/>
    </xf>
    <xf numFmtId="4" fontId="24" fillId="0" borderId="53" xfId="1" applyNumberFormat="1" applyFont="1" applyFill="1" applyBorder="1" applyAlignment="1">
      <alignment horizontal="right"/>
    </xf>
    <xf numFmtId="4" fontId="24" fillId="0" borderId="6" xfId="1" applyNumberFormat="1" applyFont="1" applyFill="1" applyBorder="1"/>
    <xf numFmtId="4" fontId="33" fillId="3" borderId="53" xfId="2" applyNumberFormat="1" applyFont="1" applyFill="1" applyBorder="1" applyAlignment="1">
      <alignment horizontal="right"/>
    </xf>
    <xf numFmtId="4" fontId="24" fillId="0" borderId="53" xfId="1" applyNumberFormat="1" applyFont="1" applyFill="1" applyBorder="1"/>
    <xf numFmtId="4" fontId="31" fillId="0" borderId="53" xfId="1" applyNumberFormat="1" applyFont="1" applyBorder="1"/>
    <xf numFmtId="49" fontId="33" fillId="3" borderId="13" xfId="5" applyNumberFormat="1" applyFont="1" applyFill="1" applyBorder="1" applyAlignment="1">
      <alignment horizontal="left"/>
    </xf>
    <xf numFmtId="49" fontId="33" fillId="3" borderId="53" xfId="5" applyNumberFormat="1" applyFont="1" applyFill="1" applyBorder="1" applyAlignment="1">
      <alignment horizontal="left"/>
    </xf>
    <xf numFmtId="4" fontId="33" fillId="3" borderId="6" xfId="5" applyNumberFormat="1" applyFont="1" applyFill="1" applyBorder="1" applyAlignment="1">
      <alignment horizontal="right"/>
    </xf>
    <xf numFmtId="49" fontId="37" fillId="4" borderId="13" xfId="5" applyNumberFormat="1" applyFont="1" applyFill="1" applyBorder="1" applyAlignment="1">
      <alignment horizontal="left"/>
    </xf>
    <xf numFmtId="49" fontId="37" fillId="4" borderId="53" xfId="5" applyNumberFormat="1" applyFont="1" applyFill="1" applyBorder="1" applyAlignment="1">
      <alignment horizontal="left"/>
    </xf>
    <xf numFmtId="4" fontId="37" fillId="4" borderId="6" xfId="5" applyNumberFormat="1" applyFont="1" applyFill="1" applyBorder="1" applyAlignment="1">
      <alignment horizontal="right"/>
    </xf>
    <xf numFmtId="49" fontId="38" fillId="4" borderId="53" xfId="5" applyNumberFormat="1" applyFont="1" applyFill="1" applyBorder="1" applyAlignment="1">
      <alignment horizontal="left" wrapText="1"/>
    </xf>
    <xf numFmtId="49" fontId="38" fillId="4" borderId="53" xfId="5" applyNumberFormat="1" applyFont="1" applyFill="1" applyBorder="1" applyAlignment="1">
      <alignment horizontal="left"/>
    </xf>
    <xf numFmtId="4" fontId="38" fillId="4" borderId="53" xfId="5" applyNumberFormat="1" applyFont="1" applyFill="1" applyBorder="1" applyAlignment="1">
      <alignment horizontal="right"/>
    </xf>
    <xf numFmtId="49" fontId="32" fillId="3" borderId="53" xfId="5" applyNumberFormat="1" applyFont="1" applyFill="1" applyBorder="1" applyAlignment="1">
      <alignment horizontal="left"/>
    </xf>
    <xf numFmtId="4" fontId="32" fillId="3" borderId="53" xfId="5" applyNumberFormat="1" applyFont="1" applyFill="1" applyBorder="1" applyAlignment="1">
      <alignment horizontal="right"/>
    </xf>
    <xf numFmtId="0" fontId="35" fillId="0" borderId="13" xfId="1" applyFont="1" applyBorder="1"/>
    <xf numFmtId="0" fontId="24" fillId="0" borderId="53" xfId="1" applyFont="1" applyBorder="1"/>
    <xf numFmtId="0" fontId="40" fillId="0" borderId="53" xfId="1" applyFont="1" applyFill="1" applyBorder="1" applyAlignment="1">
      <alignment horizontal="center"/>
    </xf>
    <xf numFmtId="0" fontId="36" fillId="0" borderId="28" xfId="4" applyFont="1" applyBorder="1" applyAlignment="1">
      <alignment horizontal="center"/>
    </xf>
    <xf numFmtId="4" fontId="23" fillId="3" borderId="53" xfId="2" applyNumberFormat="1" applyFont="1" applyFill="1" applyBorder="1" applyAlignment="1" applyProtection="1">
      <alignment horizontal="right"/>
      <protection locked="0"/>
    </xf>
    <xf numFmtId="166" fontId="23" fillId="3" borderId="53" xfId="2" applyNumberFormat="1" applyFont="1" applyFill="1" applyBorder="1" applyAlignment="1" applyProtection="1">
      <alignment horizontal="right"/>
      <protection locked="0"/>
    </xf>
    <xf numFmtId="2" fontId="19" fillId="0" borderId="53" xfId="1" applyNumberFormat="1" applyFont="1" applyBorder="1"/>
    <xf numFmtId="2" fontId="24" fillId="0" borderId="53" xfId="1" applyNumberFormat="1" applyFont="1" applyBorder="1"/>
    <xf numFmtId="2" fontId="24" fillId="0" borderId="0" xfId="1" applyNumberFormat="1" applyFont="1"/>
    <xf numFmtId="0" fontId="19" fillId="0" borderId="60" xfId="1" applyFont="1" applyBorder="1"/>
    <xf numFmtId="49" fontId="39" fillId="0" borderId="60" xfId="5" applyNumberFormat="1" applyFont="1" applyFill="1" applyBorder="1" applyAlignment="1">
      <alignment horizontal="left"/>
    </xf>
    <xf numFmtId="4" fontId="39" fillId="0" borderId="60" xfId="5" applyNumberFormat="1" applyFont="1" applyFill="1" applyBorder="1" applyAlignment="1">
      <alignment horizontal="right"/>
    </xf>
    <xf numFmtId="49" fontId="23" fillId="0" borderId="13" xfId="1" applyNumberFormat="1" applyFont="1" applyFill="1" applyBorder="1" applyAlignment="1">
      <alignment horizontal="center"/>
    </xf>
    <xf numFmtId="49" fontId="34" fillId="0" borderId="13" xfId="1" applyNumberFormat="1" applyFont="1" applyFill="1" applyBorder="1" applyAlignment="1">
      <alignment horizontal="center"/>
    </xf>
    <xf numFmtId="49" fontId="41" fillId="0" borderId="13" xfId="1" applyNumberFormat="1" applyFont="1" applyFill="1" applyBorder="1" applyAlignment="1">
      <alignment horizontal="center"/>
    </xf>
    <xf numFmtId="16" fontId="19" fillId="0" borderId="13" xfId="1" applyNumberFormat="1" applyFont="1" applyBorder="1" applyAlignment="1">
      <alignment horizontal="center"/>
    </xf>
    <xf numFmtId="0" fontId="42" fillId="0" borderId="13" xfId="1" applyFont="1" applyBorder="1" applyAlignment="1">
      <alignment horizontal="center"/>
    </xf>
    <xf numFmtId="49" fontId="5" fillId="0" borderId="60" xfId="1" applyNumberFormat="1" applyFont="1" applyFill="1" applyBorder="1" applyAlignment="1">
      <alignment horizontal="center"/>
    </xf>
    <xf numFmtId="0" fontId="11" fillId="0" borderId="53" xfId="1" applyBorder="1" applyAlignment="1">
      <alignment horizontal="center"/>
    </xf>
    <xf numFmtId="4" fontId="37" fillId="4" borderId="53" xfId="5" applyNumberFormat="1" applyFont="1" applyFill="1" applyBorder="1" applyAlignment="1">
      <alignment horizontal="right"/>
    </xf>
    <xf numFmtId="4" fontId="33" fillId="3" borderId="53" xfId="5" applyNumberFormat="1" applyFont="1" applyFill="1" applyBorder="1" applyAlignment="1">
      <alignment horizontal="right"/>
    </xf>
    <xf numFmtId="49" fontId="37" fillId="4" borderId="53" xfId="5" applyNumberFormat="1" applyFont="1" applyFill="1" applyBorder="1" applyAlignment="1">
      <alignment horizontal="left" wrapText="1"/>
    </xf>
    <xf numFmtId="49" fontId="43" fillId="0" borderId="53" xfId="5" applyNumberFormat="1" applyFont="1" applyFill="1" applyBorder="1" applyAlignment="1">
      <alignment horizontal="left"/>
    </xf>
    <xf numFmtId="4" fontId="43" fillId="0" borderId="53" xfId="5" applyNumberFormat="1" applyFont="1" applyFill="1" applyBorder="1" applyAlignment="1">
      <alignment horizontal="right"/>
    </xf>
    <xf numFmtId="49" fontId="44" fillId="0" borderId="53" xfId="5" applyNumberFormat="1" applyFont="1" applyFill="1" applyBorder="1" applyAlignment="1">
      <alignment horizontal="left"/>
    </xf>
    <xf numFmtId="16" fontId="19" fillId="0" borderId="53" xfId="1" applyNumberFormat="1" applyFont="1" applyBorder="1" applyAlignment="1">
      <alignment horizontal="center"/>
    </xf>
    <xf numFmtId="4" fontId="24" fillId="0" borderId="53" xfId="1" applyNumberFormat="1" applyFont="1" applyBorder="1"/>
    <xf numFmtId="4" fontId="44" fillId="0" borderId="53" xfId="5" applyNumberFormat="1" applyFont="1" applyFill="1" applyBorder="1" applyAlignment="1">
      <alignment horizontal="right"/>
    </xf>
    <xf numFmtId="4" fontId="35" fillId="0" borderId="53" xfId="1" applyNumberFormat="1" applyFont="1" applyBorder="1"/>
    <xf numFmtId="0" fontId="11" fillId="0" borderId="0" xfId="1" applyFont="1"/>
    <xf numFmtId="0" fontId="45" fillId="0" borderId="0" xfId="1" applyFont="1"/>
    <xf numFmtId="0" fontId="30" fillId="0" borderId="60" xfId="1" applyFont="1" applyBorder="1" applyAlignment="1">
      <alignment horizontal="center"/>
    </xf>
    <xf numFmtId="49" fontId="47" fillId="0" borderId="60" xfId="5" applyNumberFormat="1" applyFont="1" applyFill="1" applyBorder="1" applyAlignment="1">
      <alignment horizontal="left"/>
    </xf>
    <xf numFmtId="4" fontId="47" fillId="0" borderId="60" xfId="5" applyNumberFormat="1" applyFont="1" applyFill="1" applyBorder="1" applyAlignment="1">
      <alignment horizontal="right"/>
    </xf>
    <xf numFmtId="4" fontId="31" fillId="0" borderId="60" xfId="1" applyNumberFormat="1" applyFont="1" applyBorder="1"/>
    <xf numFmtId="0" fontId="48" fillId="0" borderId="53" xfId="1" applyFont="1" applyBorder="1" applyAlignment="1">
      <alignment horizontal="center"/>
    </xf>
    <xf numFmtId="49" fontId="44" fillId="0" borderId="60" xfId="5" applyNumberFormat="1" applyFont="1" applyFill="1" applyBorder="1" applyAlignment="1">
      <alignment horizontal="left"/>
    </xf>
    <xf numFmtId="4" fontId="44" fillId="0" borderId="60" xfId="5" applyNumberFormat="1" applyFont="1" applyFill="1" applyBorder="1" applyAlignment="1">
      <alignment horizontal="right"/>
    </xf>
    <xf numFmtId="4" fontId="46" fillId="0" borderId="60" xfId="1" applyNumberFormat="1" applyFont="1" applyBorder="1"/>
    <xf numFmtId="0" fontId="7" fillId="0" borderId="60" xfId="1" applyFont="1" applyBorder="1" applyAlignment="1">
      <alignment horizontal="center"/>
    </xf>
    <xf numFmtId="0" fontId="13" fillId="0" borderId="53" xfId="1" applyFont="1" applyBorder="1" applyAlignment="1">
      <alignment horizontal="center"/>
    </xf>
    <xf numFmtId="0" fontId="13" fillId="0" borderId="60" xfId="1" applyFont="1" applyBorder="1" applyAlignment="1">
      <alignment horizontal="center"/>
    </xf>
    <xf numFmtId="4" fontId="24" fillId="0" borderId="60" xfId="1" applyNumberFormat="1" applyFont="1" applyBorder="1"/>
    <xf numFmtId="0" fontId="11" fillId="0" borderId="53" xfId="1" applyBorder="1" applyAlignment="1">
      <alignment horizontal="right"/>
    </xf>
    <xf numFmtId="0" fontId="11" fillId="0" borderId="60" xfId="1" applyBorder="1" applyAlignment="1">
      <alignment horizontal="right"/>
    </xf>
    <xf numFmtId="0" fontId="50" fillId="0" borderId="53" xfId="1" applyFont="1" applyBorder="1" applyAlignment="1">
      <alignment horizontal="center"/>
    </xf>
    <xf numFmtId="49" fontId="51" fillId="0" borderId="53" xfId="5" applyNumberFormat="1" applyFont="1" applyFill="1" applyBorder="1" applyAlignment="1">
      <alignment horizontal="left"/>
    </xf>
    <xf numFmtId="4" fontId="51" fillId="0" borderId="53" xfId="5" applyNumberFormat="1" applyFont="1" applyFill="1" applyBorder="1" applyAlignment="1">
      <alignment horizontal="right"/>
    </xf>
    <xf numFmtId="4" fontId="52" fillId="0" borderId="53" xfId="1" applyNumberFormat="1" applyFont="1" applyBorder="1"/>
    <xf numFmtId="0" fontId="49" fillId="0" borderId="0" xfId="1" applyFont="1"/>
    <xf numFmtId="3" fontId="52" fillId="0" borderId="53" xfId="1" applyNumberFormat="1" applyFont="1" applyBorder="1"/>
    <xf numFmtId="0" fontId="42" fillId="0" borderId="53" xfId="1" applyFont="1" applyBorder="1" applyAlignment="1">
      <alignment horizontal="center"/>
    </xf>
    <xf numFmtId="0" fontId="19" fillId="0" borderId="60" xfId="1" applyFont="1" applyBorder="1" applyAlignment="1">
      <alignment horizontal="center"/>
    </xf>
    <xf numFmtId="0" fontId="49" fillId="0" borderId="53" xfId="1" applyFont="1" applyBorder="1" applyAlignment="1">
      <alignment horizontal="center"/>
    </xf>
    <xf numFmtId="0" fontId="0" fillId="0" borderId="0" xfId="0"/>
    <xf numFmtId="0" fontId="54" fillId="0" borderId="0" xfId="0" applyFont="1" applyAlignment="1">
      <alignment horizontal="right" vertical="center" wrapText="1"/>
    </xf>
    <xf numFmtId="4" fontId="23" fillId="0" borderId="6" xfId="1" applyNumberFormat="1" applyFont="1" applyFill="1" applyBorder="1"/>
    <xf numFmtId="0" fontId="53" fillId="0" borderId="53" xfId="0" applyFont="1" applyBorder="1" applyAlignment="1">
      <alignment horizontal="center" vertical="center"/>
    </xf>
    <xf numFmtId="167" fontId="53" fillId="0" borderId="53" xfId="0" applyNumberFormat="1" applyFont="1" applyBorder="1" applyAlignment="1">
      <alignment vertical="center"/>
    </xf>
    <xf numFmtId="168" fontId="55" fillId="0" borderId="53" xfId="0" applyNumberFormat="1" applyFont="1" applyBorder="1" applyAlignment="1">
      <alignment vertical="center"/>
    </xf>
    <xf numFmtId="168" fontId="53" fillId="0" borderId="53" xfId="0" applyNumberFormat="1" applyFont="1" applyBorder="1" applyAlignment="1">
      <alignment vertical="center"/>
    </xf>
    <xf numFmtId="0" fontId="0" fillId="0" borderId="53" xfId="0" applyBorder="1"/>
    <xf numFmtId="0" fontId="53" fillId="0" borderId="53" xfId="0" applyFont="1" applyBorder="1" applyAlignment="1">
      <alignment horizontal="left" vertical="center" wrapText="1"/>
    </xf>
    <xf numFmtId="0" fontId="54" fillId="0" borderId="53" xfId="0" applyFont="1" applyBorder="1" applyAlignment="1">
      <alignment horizontal="left" vertical="center" wrapText="1"/>
    </xf>
    <xf numFmtId="0" fontId="0" fillId="0" borderId="53" xfId="0" applyBorder="1" applyAlignment="1">
      <alignment horizontal="left"/>
    </xf>
    <xf numFmtId="0" fontId="19" fillId="0" borderId="6" xfId="1" applyFont="1" applyBorder="1" applyAlignment="1">
      <alignment horizontal="center"/>
    </xf>
    <xf numFmtId="0" fontId="19" fillId="0" borderId="0" xfId="1" applyFont="1" applyBorder="1" applyAlignment="1">
      <alignment horizontal="center"/>
    </xf>
    <xf numFmtId="0" fontId="19" fillId="0" borderId="0" xfId="1" applyFont="1" applyAlignment="1">
      <alignment horizontal="center"/>
    </xf>
    <xf numFmtId="0" fontId="30" fillId="0" borderId="60" xfId="1" applyFont="1" applyBorder="1"/>
    <xf numFmtId="0" fontId="56" fillId="0" borderId="60" xfId="0" applyFont="1" applyBorder="1" applyAlignment="1">
      <alignment horizontal="center" vertical="center"/>
    </xf>
    <xf numFmtId="167" fontId="56" fillId="0" borderId="60" xfId="0" applyNumberFormat="1" applyFont="1" applyBorder="1" applyAlignment="1">
      <alignment vertical="center"/>
    </xf>
    <xf numFmtId="168" fontId="56" fillId="0" borderId="60" xfId="0" applyNumberFormat="1" applyFont="1" applyBorder="1" applyAlignment="1">
      <alignment vertical="center"/>
    </xf>
    <xf numFmtId="4" fontId="23" fillId="0" borderId="6" xfId="1" applyNumberFormat="1" applyFont="1" applyFill="1" applyBorder="1" applyAlignment="1">
      <alignment vertical="center"/>
    </xf>
    <xf numFmtId="0" fontId="31" fillId="0" borderId="60" xfId="0" applyFont="1" applyBorder="1" applyAlignment="1">
      <alignment horizontal="left" vertical="center" wrapText="1"/>
    </xf>
    <xf numFmtId="3" fontId="36" fillId="0" borderId="0" xfId="4" applyNumberFormat="1" applyFont="1" applyBorder="1" applyAlignment="1">
      <alignment horizontal="center"/>
    </xf>
    <xf numFmtId="3" fontId="36" fillId="0" borderId="13" xfId="4" applyNumberFormat="1" applyFont="1" applyBorder="1" applyAlignment="1">
      <alignment horizontal="center"/>
    </xf>
    <xf numFmtId="0" fontId="36" fillId="0" borderId="0" xfId="4" applyFont="1" applyBorder="1" applyAlignment="1">
      <alignment horizontal="center"/>
    </xf>
    <xf numFmtId="3" fontId="36" fillId="0" borderId="0" xfId="4" applyNumberFormat="1" applyFont="1" applyBorder="1" applyAlignment="1">
      <alignment horizontal="center" wrapText="1"/>
    </xf>
    <xf numFmtId="49" fontId="23" fillId="0" borderId="53" xfId="1" applyNumberFormat="1" applyFont="1" applyFill="1" applyBorder="1" applyAlignment="1">
      <alignment horizontal="center"/>
    </xf>
    <xf numFmtId="0" fontId="56" fillId="0" borderId="0" xfId="0" applyFont="1" applyBorder="1" applyAlignment="1">
      <alignment horizontal="center" vertical="center"/>
    </xf>
    <xf numFmtId="168" fontId="56" fillId="0" borderId="0" xfId="0" applyNumberFormat="1" applyFont="1" applyBorder="1" applyAlignment="1">
      <alignment vertical="center"/>
    </xf>
    <xf numFmtId="0" fontId="30" fillId="0" borderId="53" xfId="1" applyFont="1" applyBorder="1"/>
    <xf numFmtId="168" fontId="56" fillId="0" borderId="53" xfId="0" applyNumberFormat="1" applyFont="1" applyBorder="1" applyAlignment="1">
      <alignment vertical="center"/>
    </xf>
    <xf numFmtId="4" fontId="27" fillId="0" borderId="53" xfId="1" applyNumberFormat="1" applyFont="1" applyFill="1" applyBorder="1"/>
    <xf numFmtId="167" fontId="56" fillId="0" borderId="61" xfId="0" applyNumberFormat="1" applyFont="1" applyBorder="1" applyAlignment="1">
      <alignment vertical="center"/>
    </xf>
    <xf numFmtId="4" fontId="27" fillId="0" borderId="11" xfId="1" applyNumberFormat="1" applyFont="1" applyFill="1" applyBorder="1"/>
    <xf numFmtId="0" fontId="49" fillId="0" borderId="60" xfId="1" applyFont="1" applyBorder="1"/>
    <xf numFmtId="0" fontId="23" fillId="0" borderId="53" xfId="1" applyFont="1" applyBorder="1" applyAlignment="1">
      <alignment horizontal="center"/>
    </xf>
    <xf numFmtId="0" fontId="49" fillId="0" borderId="60" xfId="1" applyFont="1" applyBorder="1" applyAlignment="1">
      <alignment horizontal="center"/>
    </xf>
    <xf numFmtId="0" fontId="52" fillId="0" borderId="60" xfId="0" applyFont="1" applyBorder="1" applyAlignment="1">
      <alignment horizontal="left" vertical="center" wrapText="1"/>
    </xf>
    <xf numFmtId="0" fontId="58" fillId="0" borderId="60" xfId="0" applyFont="1" applyBorder="1" applyAlignment="1">
      <alignment horizontal="center" vertical="center"/>
    </xf>
    <xf numFmtId="167" fontId="58" fillId="0" borderId="60" xfId="0" applyNumberFormat="1" applyFont="1" applyBorder="1" applyAlignment="1">
      <alignment vertical="center"/>
    </xf>
    <xf numFmtId="168" fontId="58" fillId="0" borderId="60" xfId="0" applyNumberFormat="1" applyFont="1" applyBorder="1" applyAlignment="1">
      <alignment vertical="center"/>
    </xf>
    <xf numFmtId="0" fontId="59" fillId="0" borderId="0" xfId="1" applyFont="1"/>
    <xf numFmtId="166" fontId="50" fillId="0" borderId="60" xfId="1" applyNumberFormat="1" applyFont="1" applyFill="1" applyBorder="1"/>
    <xf numFmtId="0" fontId="10" fillId="0" borderId="53" xfId="0" applyFont="1" applyBorder="1" applyProtection="1">
      <protection locked="0"/>
    </xf>
    <xf numFmtId="0" fontId="10" fillId="0" borderId="53" xfId="0" applyFont="1" applyFill="1" applyBorder="1" applyProtection="1">
      <protection locked="0"/>
    </xf>
    <xf numFmtId="168" fontId="24" fillId="0" borderId="5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6" fillId="0" borderId="14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7" fillId="0" borderId="19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7" fillId="0" borderId="21" xfId="0" applyFont="1" applyBorder="1" applyAlignment="1">
      <alignment horizontal="left"/>
    </xf>
    <xf numFmtId="0" fontId="10" fillId="0" borderId="0" xfId="0" applyFont="1" applyAlignment="1">
      <alignment horizontal="left" vertical="top" wrapText="1"/>
    </xf>
    <xf numFmtId="0" fontId="11" fillId="0" borderId="42" xfId="1" applyFont="1" applyBorder="1" applyAlignment="1">
      <alignment horizontal="center"/>
    </xf>
    <xf numFmtId="0" fontId="11" fillId="0" borderId="43" xfId="1" applyFont="1" applyBorder="1" applyAlignment="1">
      <alignment horizontal="center"/>
    </xf>
    <xf numFmtId="0" fontId="11" fillId="0" borderId="46" xfId="1" applyFont="1" applyBorder="1" applyAlignment="1">
      <alignment horizontal="center"/>
    </xf>
    <xf numFmtId="0" fontId="11" fillId="0" borderId="47" xfId="1" applyFont="1" applyBorder="1" applyAlignment="1">
      <alignment horizontal="center"/>
    </xf>
    <xf numFmtId="0" fontId="11" fillId="0" borderId="48" xfId="1" applyFont="1" applyBorder="1" applyAlignment="1">
      <alignment horizontal="left"/>
    </xf>
    <xf numFmtId="0" fontId="11" fillId="0" borderId="49" xfId="1" applyFont="1" applyBorder="1" applyAlignment="1">
      <alignment horizontal="left"/>
    </xf>
    <xf numFmtId="3" fontId="7" fillId="0" borderId="37" xfId="0" applyNumberFormat="1" applyFont="1" applyFill="1" applyBorder="1" applyAlignment="1">
      <alignment horizontal="right"/>
    </xf>
    <xf numFmtId="3" fontId="7" fillId="0" borderId="59" xfId="0" applyNumberFormat="1" applyFont="1" applyFill="1" applyBorder="1" applyAlignment="1">
      <alignment horizontal="right"/>
    </xf>
    <xf numFmtId="0" fontId="15" fillId="0" borderId="0" xfId="1" applyFont="1" applyAlignment="1">
      <alignment horizontal="center"/>
    </xf>
    <xf numFmtId="0" fontId="11" fillId="0" borderId="42" xfId="1" applyFont="1" applyFill="1" applyBorder="1" applyAlignment="1">
      <alignment horizontal="center"/>
    </xf>
    <xf numFmtId="0" fontId="11" fillId="0" borderId="43" xfId="1" applyFont="1" applyFill="1" applyBorder="1" applyAlignment="1">
      <alignment horizontal="center"/>
    </xf>
    <xf numFmtId="49" fontId="11" fillId="0" borderId="46" xfId="1" applyNumberFormat="1" applyFont="1" applyFill="1" applyBorder="1" applyAlignment="1">
      <alignment horizontal="center"/>
    </xf>
    <xf numFmtId="0" fontId="11" fillId="0" borderId="47" xfId="1" applyFont="1" applyFill="1" applyBorder="1" applyAlignment="1">
      <alignment horizontal="center"/>
    </xf>
    <xf numFmtId="0" fontId="11" fillId="0" borderId="48" xfId="1" applyFill="1" applyBorder="1" applyAlignment="1">
      <alignment horizontal="center" shrinkToFit="1"/>
    </xf>
    <xf numFmtId="0" fontId="11" fillId="0" borderId="49" xfId="1" applyFill="1" applyBorder="1" applyAlignment="1">
      <alignment horizontal="center" shrinkToFit="1"/>
    </xf>
  </cellXfs>
  <cellStyles count="7">
    <cellStyle name="40 % – Zvýraznění6 3" xfId="6"/>
    <cellStyle name="normální" xfId="0" builtinId="0"/>
    <cellStyle name="Normální 2" xfId="3"/>
    <cellStyle name="Normální 3" xfId="4"/>
    <cellStyle name="Normální 4" xfId="2"/>
    <cellStyle name="Normální 5" xfId="5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3%20v&#237;ce&#250;&#269;elov&#253;%20objek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ZT/ZT%2000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PS"/>
      <sheetName val="410 VS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F13">
            <v>4191.4893999999995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3870.67</v>
          </cell>
          <cell r="G14">
            <v>0</v>
          </cell>
          <cell r="H14">
            <v>0</v>
          </cell>
          <cell r="I14">
            <v>0</v>
          </cell>
        </row>
        <row r="16">
          <cell r="E16">
            <v>15533.591199999999</v>
          </cell>
          <cell r="F16">
            <v>484810.03760000004</v>
          </cell>
          <cell r="G16">
            <v>0</v>
          </cell>
          <cell r="H16">
            <v>300760</v>
          </cell>
          <cell r="I16">
            <v>0</v>
          </cell>
        </row>
        <row r="23">
          <cell r="H23">
            <v>22515.463296000002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195140.73481515</v>
          </cell>
        </row>
      </sheetData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ZT 200"/>
      <sheetName val="410 VS"/>
      <sheetName val="700 MaR"/>
    </sheetNames>
    <sheetDataSet>
      <sheetData sheetId="0">
        <row r="4">
          <cell r="C4" t="str">
            <v>SO 003 Víceúčelový objekt</v>
          </cell>
        </row>
        <row r="6">
          <cell r="C6" t="str">
            <v>Příbran SO 003</v>
          </cell>
        </row>
        <row r="7">
          <cell r="G7">
            <v>0</v>
          </cell>
        </row>
      </sheetData>
      <sheetData sheetId="1">
        <row r="18">
          <cell r="E18">
            <v>13795.898799999999</v>
          </cell>
          <cell r="F18">
            <v>1039399.343</v>
          </cell>
          <cell r="G18">
            <v>0</v>
          </cell>
          <cell r="H18">
            <v>854890.55</v>
          </cell>
          <cell r="I18">
            <v>0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</sheetNames>
    <sheetDataSet>
      <sheetData sheetId="0">
        <row r="6">
          <cell r="C6" t="str">
            <v>SO 060 nová kotelna</v>
          </cell>
        </row>
        <row r="7">
          <cell r="G7">
            <v>0</v>
          </cell>
        </row>
      </sheetData>
      <sheetData sheetId="1">
        <row r="12">
          <cell r="E12">
            <v>12999150.67482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8">
          <cell r="H18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ZT 200"/>
    </sheetNames>
    <sheetDataSet>
      <sheetData sheetId="0">
        <row r="6">
          <cell r="C6" t="str">
            <v>ZT 002</v>
          </cell>
        </row>
        <row r="7">
          <cell r="G7">
            <v>0</v>
          </cell>
        </row>
      </sheetData>
      <sheetData sheetId="1">
        <row r="10">
          <cell r="E10">
            <v>0</v>
          </cell>
          <cell r="F10">
            <v>32817.227500000001</v>
          </cell>
          <cell r="G10">
            <v>0</v>
          </cell>
          <cell r="H10">
            <v>0</v>
          </cell>
          <cell r="I10">
            <v>0</v>
          </cell>
        </row>
        <row r="16">
          <cell r="H16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F33" sqref="F33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362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363</v>
      </c>
      <c r="D6" s="10"/>
      <c r="E6" s="10"/>
      <c r="F6" s="18"/>
      <c r="G6" s="12"/>
    </row>
    <row r="7" spans="1:57">
      <c r="A7" s="13" t="s">
        <v>8</v>
      </c>
      <c r="B7" s="15"/>
      <c r="C7" s="352"/>
      <c r="D7" s="353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352"/>
      <c r="D8" s="353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354" t="s">
        <v>361</v>
      </c>
      <c r="F11" s="355"/>
      <c r="G11" s="356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 t="s">
        <v>364</v>
      </c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174" t="s">
        <v>365</v>
      </c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>
      <c r="A37" s="66"/>
      <c r="B37" s="357"/>
      <c r="C37" s="357"/>
      <c r="D37" s="357"/>
      <c r="E37" s="357"/>
      <c r="F37" s="357"/>
      <c r="G37" s="357"/>
      <c r="H37" t="s">
        <v>4</v>
      </c>
    </row>
    <row r="38" spans="1:8" ht="12.75" customHeight="1">
      <c r="A38" s="67"/>
      <c r="B38" s="357"/>
      <c r="C38" s="357"/>
      <c r="D38" s="357"/>
      <c r="E38" s="357"/>
      <c r="F38" s="357"/>
      <c r="G38" s="357"/>
      <c r="H38" t="s">
        <v>4</v>
      </c>
    </row>
    <row r="39" spans="1:8">
      <c r="A39" s="67"/>
      <c r="B39" s="357"/>
      <c r="C39" s="357"/>
      <c r="D39" s="357"/>
      <c r="E39" s="357"/>
      <c r="F39" s="357"/>
      <c r="G39" s="357"/>
      <c r="H39" t="s">
        <v>4</v>
      </c>
    </row>
    <row r="40" spans="1:8">
      <c r="A40" s="67"/>
      <c r="B40" s="357"/>
      <c r="C40" s="357"/>
      <c r="D40" s="357"/>
      <c r="E40" s="357"/>
      <c r="F40" s="357"/>
      <c r="G40" s="357"/>
      <c r="H40" t="s">
        <v>4</v>
      </c>
    </row>
    <row r="41" spans="1:8">
      <c r="A41" s="67"/>
      <c r="B41" s="357"/>
      <c r="C41" s="357"/>
      <c r="D41" s="357"/>
      <c r="E41" s="357"/>
      <c r="F41" s="357"/>
      <c r="G41" s="357"/>
      <c r="H41" t="s">
        <v>4</v>
      </c>
    </row>
    <row r="42" spans="1:8">
      <c r="A42" s="67"/>
      <c r="B42" s="357"/>
      <c r="C42" s="357"/>
      <c r="D42" s="357"/>
      <c r="E42" s="357"/>
      <c r="F42" s="357"/>
      <c r="G42" s="357"/>
      <c r="H42" t="s">
        <v>4</v>
      </c>
    </row>
    <row r="43" spans="1:8">
      <c r="A43" s="67"/>
      <c r="B43" s="357"/>
      <c r="C43" s="357"/>
      <c r="D43" s="357"/>
      <c r="E43" s="357"/>
      <c r="F43" s="357"/>
      <c r="G43" s="357"/>
      <c r="H43" t="s">
        <v>4</v>
      </c>
    </row>
    <row r="44" spans="1:8">
      <c r="A44" s="67"/>
      <c r="B44" s="357"/>
      <c r="C44" s="357"/>
      <c r="D44" s="357"/>
      <c r="E44" s="357"/>
      <c r="F44" s="357"/>
      <c r="G44" s="357"/>
      <c r="H44" t="s">
        <v>4</v>
      </c>
    </row>
    <row r="45" spans="1:8" ht="3" customHeight="1">
      <c r="A45" s="67"/>
      <c r="B45" s="357"/>
      <c r="C45" s="357"/>
      <c r="D45" s="357"/>
      <c r="E45" s="357"/>
      <c r="F45" s="357"/>
      <c r="G45" s="357"/>
      <c r="H45" t="s">
        <v>4</v>
      </c>
    </row>
    <row r="46" spans="1:8">
      <c r="B46" s="351"/>
      <c r="C46" s="351"/>
      <c r="D46" s="351"/>
      <c r="E46" s="351"/>
      <c r="F46" s="351"/>
      <c r="G46" s="351"/>
    </row>
    <row r="47" spans="1:8">
      <c r="B47" s="351"/>
      <c r="C47" s="351"/>
      <c r="D47" s="351"/>
      <c r="E47" s="351"/>
      <c r="F47" s="351"/>
      <c r="G47" s="351"/>
    </row>
    <row r="48" spans="1:8">
      <c r="B48" s="351"/>
      <c r="C48" s="351"/>
      <c r="D48" s="351"/>
      <c r="E48" s="351"/>
      <c r="F48" s="351"/>
      <c r="G48" s="351"/>
    </row>
    <row r="49" spans="2:7">
      <c r="B49" s="351"/>
      <c r="C49" s="351"/>
      <c r="D49" s="351"/>
      <c r="E49" s="351"/>
      <c r="F49" s="351"/>
      <c r="G49" s="351"/>
    </row>
    <row r="50" spans="2:7">
      <c r="B50" s="351"/>
      <c r="C50" s="351"/>
      <c r="D50" s="351"/>
      <c r="E50" s="351"/>
      <c r="F50" s="351"/>
      <c r="G50" s="351"/>
    </row>
    <row r="51" spans="2:7">
      <c r="B51" s="351"/>
      <c r="C51" s="351"/>
      <c r="D51" s="351"/>
      <c r="E51" s="351"/>
      <c r="F51" s="351"/>
      <c r="G51" s="351"/>
    </row>
    <row r="52" spans="2:7">
      <c r="B52" s="351"/>
      <c r="C52" s="351"/>
      <c r="D52" s="351"/>
      <c r="E52" s="351"/>
      <c r="F52" s="351"/>
      <c r="G52" s="351"/>
    </row>
    <row r="53" spans="2:7">
      <c r="B53" s="351"/>
      <c r="C53" s="351"/>
      <c r="D53" s="351"/>
      <c r="E53" s="351"/>
      <c r="F53" s="351"/>
      <c r="G53" s="351"/>
    </row>
    <row r="54" spans="2:7">
      <c r="B54" s="351"/>
      <c r="C54" s="351"/>
      <c r="D54" s="351"/>
      <c r="E54" s="351"/>
      <c r="F54" s="351"/>
      <c r="G54" s="351"/>
    </row>
    <row r="55" spans="2:7">
      <c r="B55" s="351"/>
      <c r="C55" s="351"/>
      <c r="D55" s="351"/>
      <c r="E55" s="351"/>
      <c r="F55" s="351"/>
      <c r="G55" s="351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9"/>
  <sheetViews>
    <sheetView topLeftCell="A19" workbookViewId="0">
      <selection activeCell="N21" sqref="N2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358" t="s">
        <v>5</v>
      </c>
      <c r="B1" s="359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9" ht="13.5" thickBot="1">
      <c r="A2" s="360" t="s">
        <v>1</v>
      </c>
      <c r="B2" s="361"/>
      <c r="C2" s="74" t="str">
        <f>CONCATENATE(cisloobjektu," ",nazevobjektu)</f>
        <v xml:space="preserve"> SO 060 Nová kotelna</v>
      </c>
      <c r="D2" s="75"/>
      <c r="E2" s="76"/>
      <c r="F2" s="75"/>
      <c r="G2" s="362"/>
      <c r="H2" s="362"/>
      <c r="I2" s="363"/>
    </row>
    <row r="3" spans="1:9" ht="13.5" thickTop="1">
      <c r="F3" s="11"/>
    </row>
    <row r="4" spans="1:9" ht="19.5" customHeight="1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/>
    <row r="6" spans="1:9" s="11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>
      <c r="A7" s="170" t="str">
        <f>'100 stavební'!B7</f>
        <v>1</v>
      </c>
      <c r="B7" s="85" t="str">
        <f>'100 stavební'!C7</f>
        <v>Zemní práce</v>
      </c>
      <c r="C7" s="86"/>
      <c r="D7" s="87"/>
      <c r="E7" s="171">
        <f>'100 stavební'!BA15</f>
        <v>0</v>
      </c>
      <c r="F7" s="172">
        <f>'100 stavební'!BB15</f>
        <v>0</v>
      </c>
      <c r="G7" s="172">
        <f>'100 stavební'!BC15</f>
        <v>0</v>
      </c>
      <c r="H7" s="172">
        <f>'100 stavební'!BD15</f>
        <v>0</v>
      </c>
      <c r="I7" s="173">
        <f>'100 stavební'!BE15</f>
        <v>0</v>
      </c>
    </row>
    <row r="8" spans="1:9" s="11" customFormat="1">
      <c r="A8" s="170" t="str">
        <f>'100 stavební'!B16</f>
        <v>3</v>
      </c>
      <c r="B8" s="85" t="str">
        <f>'100 stavební'!C16</f>
        <v>Svislé a kompletní konstrukce</v>
      </c>
      <c r="C8" s="86"/>
      <c r="D8" s="87"/>
      <c r="E8" s="171">
        <f>'100 stavební'!BA20</f>
        <v>0</v>
      </c>
      <c r="F8" s="172">
        <f>'100 stavební'!BB20</f>
        <v>0</v>
      </c>
      <c r="G8" s="172">
        <f>'100 stavební'!BC20</f>
        <v>0</v>
      </c>
      <c r="H8" s="172">
        <f>'100 stavební'!BD20</f>
        <v>0</v>
      </c>
      <c r="I8" s="173">
        <f>'100 stavební'!BE20</f>
        <v>0</v>
      </c>
    </row>
    <row r="9" spans="1:9" s="11" customFormat="1">
      <c r="A9" s="170" t="str">
        <f>'100 stavební'!B21</f>
        <v>4</v>
      </c>
      <c r="B9" s="85" t="str">
        <f>'100 stavební'!C21</f>
        <v>Konstrukční část</v>
      </c>
      <c r="C9" s="86"/>
      <c r="D9" s="87"/>
      <c r="E9" s="171">
        <f>'100 stavební'!BA23</f>
        <v>0</v>
      </c>
      <c r="F9" s="172">
        <f>'100 stavební'!BB23</f>
        <v>0</v>
      </c>
      <c r="G9" s="172">
        <f>'100 stavební'!BC23</f>
        <v>0</v>
      </c>
      <c r="H9" s="172">
        <f>'100 stavební'!BD23</f>
        <v>0</v>
      </c>
      <c r="I9" s="173">
        <f>'100 stavební'!BE23</f>
        <v>0</v>
      </c>
    </row>
    <row r="10" spans="1:9" s="11" customFormat="1">
      <c r="A10" s="170" t="str">
        <f>'100 stavební'!B24</f>
        <v>6</v>
      </c>
      <c r="B10" s="85" t="str">
        <f>'100 stavební'!C24</f>
        <v>Úpravy povrchu,podlahy</v>
      </c>
      <c r="C10" s="86"/>
      <c r="D10" s="87"/>
      <c r="E10" s="171">
        <f>'100 stavební'!BA27</f>
        <v>0</v>
      </c>
      <c r="F10" s="172">
        <f>'100 stavební'!BB27</f>
        <v>0</v>
      </c>
      <c r="G10" s="172">
        <f>'100 stavební'!BC27</f>
        <v>0</v>
      </c>
      <c r="H10" s="172">
        <f>'100 stavební'!BD27</f>
        <v>0</v>
      </c>
      <c r="I10" s="173">
        <f>'100 stavební'!BE27</f>
        <v>0</v>
      </c>
    </row>
    <row r="11" spans="1:9" s="11" customFormat="1">
      <c r="A11" s="170" t="str">
        <f>'100 stavební'!B28</f>
        <v>62</v>
      </c>
      <c r="B11" s="85" t="str">
        <f>'100 stavební'!C28</f>
        <v>Upravy povrchů vnější</v>
      </c>
      <c r="C11" s="86"/>
      <c r="D11" s="87"/>
      <c r="E11" s="171">
        <f>'100 stavební'!BA32</f>
        <v>0</v>
      </c>
      <c r="F11" s="172">
        <f>'100 stavební'!BB32</f>
        <v>0</v>
      </c>
      <c r="G11" s="172">
        <f>'100 stavební'!BC32</f>
        <v>0</v>
      </c>
      <c r="H11" s="172">
        <f>'100 stavební'!BD32</f>
        <v>0</v>
      </c>
      <c r="I11" s="173">
        <f>'100 stavební'!BE32</f>
        <v>0</v>
      </c>
    </row>
    <row r="12" spans="1:9" s="11" customFormat="1">
      <c r="A12" s="170" t="str">
        <f>'100 stavební'!B33</f>
        <v>63</v>
      </c>
      <c r="B12" s="85" t="str">
        <f>'100 stavební'!C33</f>
        <v>Podlahy a podlahové konstrukce</v>
      </c>
      <c r="C12" s="86"/>
      <c r="D12" s="87"/>
      <c r="E12" s="171">
        <f>'100 stavební'!BA45</f>
        <v>0</v>
      </c>
      <c r="F12" s="172">
        <f>'100 stavební'!BB45</f>
        <v>0</v>
      </c>
      <c r="G12" s="172">
        <f>'100 stavební'!BC45</f>
        <v>0</v>
      </c>
      <c r="H12" s="172">
        <f>'100 stavební'!BD45</f>
        <v>0</v>
      </c>
      <c r="I12" s="173">
        <f>'100 stavební'!BE45</f>
        <v>0</v>
      </c>
    </row>
    <row r="13" spans="1:9" s="11" customFormat="1">
      <c r="A13" s="170" t="str">
        <f>'100 stavební'!B46</f>
        <v>64</v>
      </c>
      <c r="B13" s="85" t="str">
        <f>'100 stavební'!C46</f>
        <v>Výplně otvorů</v>
      </c>
      <c r="C13" s="86"/>
      <c r="D13" s="87"/>
      <c r="E13" s="171">
        <f>'100 stavební'!BA50</f>
        <v>0</v>
      </c>
      <c r="F13" s="172">
        <f>'100 stavební'!BB50</f>
        <v>0</v>
      </c>
      <c r="G13" s="172">
        <f>'100 stavební'!BC50</f>
        <v>0</v>
      </c>
      <c r="H13" s="172">
        <f>'100 stavební'!BD50</f>
        <v>0</v>
      </c>
      <c r="I13" s="173">
        <f>'100 stavební'!BE50</f>
        <v>0</v>
      </c>
    </row>
    <row r="14" spans="1:9" s="11" customFormat="1">
      <c r="A14" s="170" t="str">
        <f>'100 stavební'!B51</f>
        <v>9</v>
      </c>
      <c r="B14" s="85" t="str">
        <f>'100 stavební'!C51</f>
        <v>Ostatní konstrukce, bourání</v>
      </c>
      <c r="C14" s="86"/>
      <c r="D14" s="87"/>
      <c r="E14" s="171">
        <f>'100 stavební'!BA53</f>
        <v>0</v>
      </c>
      <c r="F14" s="172">
        <f>'100 stavební'!BB53</f>
        <v>0</v>
      </c>
      <c r="G14" s="172">
        <f>'100 stavební'!BC53</f>
        <v>0</v>
      </c>
      <c r="H14" s="172">
        <f>'100 stavební'!BD53</f>
        <v>0</v>
      </c>
      <c r="I14" s="173">
        <f>'100 stavební'!BE53</f>
        <v>0</v>
      </c>
    </row>
    <row r="15" spans="1:9" s="11" customFormat="1">
      <c r="A15" s="170" t="str">
        <f>'100 stavební'!B54</f>
        <v>94</v>
      </c>
      <c r="B15" s="85" t="str">
        <f>'100 stavební'!C54</f>
        <v>Lešení a stavební výtahy</v>
      </c>
      <c r="C15" s="86"/>
      <c r="D15" s="87"/>
      <c r="E15" s="171">
        <f>'100 stavební'!BA61</f>
        <v>0</v>
      </c>
      <c r="F15" s="172">
        <f>'100 stavební'!BB61</f>
        <v>0</v>
      </c>
      <c r="G15" s="172">
        <f>'100 stavební'!BC61</f>
        <v>0</v>
      </c>
      <c r="H15" s="172">
        <f>'100 stavební'!BD61</f>
        <v>0</v>
      </c>
      <c r="I15" s="173">
        <f>'100 stavební'!BE61</f>
        <v>0</v>
      </c>
    </row>
    <row r="16" spans="1:9" s="11" customFormat="1">
      <c r="A16" s="170" t="str">
        <f>'100 stavební'!B62</f>
        <v>95</v>
      </c>
      <c r="B16" s="85" t="str">
        <f>'100 stavební'!C62</f>
        <v>Dokončovací kce na pozem.stav.</v>
      </c>
      <c r="C16" s="86"/>
      <c r="D16" s="87"/>
      <c r="E16" s="171">
        <f>'100 stavební'!BA64</f>
        <v>0</v>
      </c>
      <c r="F16" s="172">
        <f>'100 stavební'!BB64</f>
        <v>0</v>
      </c>
      <c r="G16" s="172">
        <f>'100 stavební'!BC64</f>
        <v>0</v>
      </c>
      <c r="H16" s="172">
        <f>'100 stavební'!BD64</f>
        <v>0</v>
      </c>
      <c r="I16" s="173">
        <f>'100 stavební'!BE64</f>
        <v>0</v>
      </c>
    </row>
    <row r="17" spans="1:9" s="11" customFormat="1">
      <c r="A17" s="170" t="str">
        <f>'100 stavební'!B65</f>
        <v>99</v>
      </c>
      <c r="B17" s="85" t="str">
        <f>'100 stavební'!C65</f>
        <v>Staveništní přesun hmot</v>
      </c>
      <c r="C17" s="86"/>
      <c r="D17" s="87"/>
      <c r="E17" s="171">
        <f>'100 stavební'!BA67</f>
        <v>0</v>
      </c>
      <c r="F17" s="172">
        <f>'100 stavební'!BB67</f>
        <v>0</v>
      </c>
      <c r="G17" s="172">
        <f>'100 stavební'!BC67</f>
        <v>0</v>
      </c>
      <c r="H17" s="172">
        <f>'100 stavební'!BD67</f>
        <v>0</v>
      </c>
      <c r="I17" s="173">
        <f>'100 stavební'!BE67</f>
        <v>0</v>
      </c>
    </row>
    <row r="18" spans="1:9" s="11" customFormat="1">
      <c r="A18" s="170" t="str">
        <f>'100 stavební'!B68</f>
        <v>711</v>
      </c>
      <c r="B18" s="85" t="str">
        <f>'100 stavební'!C68</f>
        <v>Izolace proti vodě</v>
      </c>
      <c r="C18" s="86"/>
      <c r="D18" s="87"/>
      <c r="E18" s="171">
        <f>'100 stavební'!BA81</f>
        <v>0</v>
      </c>
      <c r="F18" s="172">
        <f>'100 stavební'!G81</f>
        <v>0</v>
      </c>
      <c r="G18" s="172">
        <f>'100 stavební'!BC81</f>
        <v>0</v>
      </c>
      <c r="H18" s="172">
        <f>'100 stavební'!BD81</f>
        <v>0</v>
      </c>
      <c r="I18" s="173">
        <f>'100 stavební'!BE81</f>
        <v>0</v>
      </c>
    </row>
    <row r="19" spans="1:9" s="11" customFormat="1">
      <c r="A19" s="170" t="str">
        <f>'100 stavební'!B82</f>
        <v>712</v>
      </c>
      <c r="B19" s="85" t="str">
        <f>'100 stavební'!C82</f>
        <v>Živičné krytiny</v>
      </c>
      <c r="C19" s="86"/>
      <c r="D19" s="87"/>
      <c r="E19" s="171">
        <f>'100 stavební'!BA91</f>
        <v>0</v>
      </c>
      <c r="F19" s="172">
        <f>'100 stavební'!BB91</f>
        <v>0</v>
      </c>
      <c r="G19" s="172">
        <f>'100 stavební'!BC91</f>
        <v>0</v>
      </c>
      <c r="H19" s="172">
        <f>'100 stavební'!BD91</f>
        <v>0</v>
      </c>
      <c r="I19" s="173">
        <f>'100 stavební'!BE91</f>
        <v>0</v>
      </c>
    </row>
    <row r="20" spans="1:9" s="11" customFormat="1">
      <c r="A20" s="170" t="str">
        <f>'100 stavební'!B92</f>
        <v>713</v>
      </c>
      <c r="B20" s="85" t="str">
        <f>'100 stavební'!C92</f>
        <v>Izolace tepelné</v>
      </c>
      <c r="C20" s="86"/>
      <c r="D20" s="87"/>
      <c r="E20" s="171">
        <f>'100 stavební'!BA102</f>
        <v>0</v>
      </c>
      <c r="F20" s="172">
        <f>'100 stavební'!BB102</f>
        <v>0</v>
      </c>
      <c r="G20" s="172">
        <f>'100 stavební'!BC102</f>
        <v>0</v>
      </c>
      <c r="H20" s="172">
        <f>'100 stavební'!BD102</f>
        <v>0</v>
      </c>
      <c r="I20" s="173">
        <f>'100 stavební'!BE102</f>
        <v>0</v>
      </c>
    </row>
    <row r="21" spans="1:9" s="11" customFormat="1">
      <c r="A21" s="170" t="str">
        <f>'100 stavební'!B103</f>
        <v>720</v>
      </c>
      <c r="B21" s="85" t="str">
        <f>'100 stavební'!C103</f>
        <v>Zdravotechnická instalace</v>
      </c>
      <c r="C21" s="86"/>
      <c r="D21" s="87"/>
      <c r="E21" s="171">
        <f>'100 stavební'!BA105</f>
        <v>0</v>
      </c>
      <c r="F21" s="172">
        <f>'100 stavební'!BB105</f>
        <v>0</v>
      </c>
      <c r="G21" s="172">
        <f>'100 stavební'!BC105</f>
        <v>0</v>
      </c>
      <c r="H21" s="172">
        <f>'100 stavební'!BD105</f>
        <v>0</v>
      </c>
      <c r="I21" s="173">
        <f>'100 stavební'!BE105</f>
        <v>0</v>
      </c>
    </row>
    <row r="22" spans="1:9" s="11" customFormat="1">
      <c r="A22" s="170" t="str">
        <f>'100 stavební'!B106</f>
        <v>762</v>
      </c>
      <c r="B22" s="85" t="str">
        <f>'100 stavební'!C106</f>
        <v>Konstrukce tesařské</v>
      </c>
      <c r="C22" s="86"/>
      <c r="D22" s="87"/>
      <c r="E22" s="171">
        <f>'100 stavební'!BA111</f>
        <v>0</v>
      </c>
      <c r="F22" s="172">
        <f>'100 stavební'!BB111</f>
        <v>0</v>
      </c>
      <c r="G22" s="172">
        <f>'100 stavební'!BC111</f>
        <v>0</v>
      </c>
      <c r="H22" s="172">
        <f>'100 stavební'!BD111</f>
        <v>0</v>
      </c>
      <c r="I22" s="173">
        <f>'100 stavební'!BE111</f>
        <v>0</v>
      </c>
    </row>
    <row r="23" spans="1:9" s="11" customFormat="1">
      <c r="A23" s="170" t="str">
        <f>'100 stavební'!B112</f>
        <v>764</v>
      </c>
      <c r="B23" s="85" t="str">
        <f>'100 stavební'!C112</f>
        <v>Konstrukce klempířské</v>
      </c>
      <c r="C23" s="86"/>
      <c r="D23" s="87"/>
      <c r="E23" s="171">
        <f>'100 stavební'!BA127</f>
        <v>0</v>
      </c>
      <c r="F23" s="172">
        <f>'100 stavební'!BB127</f>
        <v>0</v>
      </c>
      <c r="G23" s="172">
        <f>'100 stavební'!BC127</f>
        <v>0</v>
      </c>
      <c r="H23" s="172">
        <f>'100 stavební'!BD127</f>
        <v>0</v>
      </c>
      <c r="I23" s="173">
        <f>'100 stavební'!BE127</f>
        <v>0</v>
      </c>
    </row>
    <row r="24" spans="1:9" s="11" customFormat="1">
      <c r="A24" s="170" t="str">
        <f>'100 stavební'!B128</f>
        <v>766</v>
      </c>
      <c r="B24" s="85" t="str">
        <f>'100 stavební'!C128</f>
        <v>Konstrukce truhlářské</v>
      </c>
      <c r="C24" s="86"/>
      <c r="D24" s="87"/>
      <c r="E24" s="171">
        <f>'100 stavební'!BA136</f>
        <v>0</v>
      </c>
      <c r="F24" s="172">
        <f>'100 stavební'!BB136</f>
        <v>0</v>
      </c>
      <c r="G24" s="172">
        <f>'100 stavební'!BC136</f>
        <v>0</v>
      </c>
      <c r="H24" s="172">
        <f>'100 stavební'!BD136</f>
        <v>0</v>
      </c>
      <c r="I24" s="173">
        <f>'100 stavební'!BE136</f>
        <v>0</v>
      </c>
    </row>
    <row r="25" spans="1:9" s="11" customFormat="1">
      <c r="A25" s="170" t="str">
        <f>'100 stavební'!B137</f>
        <v>767</v>
      </c>
      <c r="B25" s="85" t="str">
        <f>'100 stavební'!C137</f>
        <v>Konstrukce zámečnické</v>
      </c>
      <c r="C25" s="86"/>
      <c r="D25" s="87"/>
      <c r="E25" s="171">
        <f>'100 stavební'!BA153</f>
        <v>0</v>
      </c>
      <c r="F25" s="172">
        <f>'100 stavební'!BB153</f>
        <v>0</v>
      </c>
      <c r="G25" s="172">
        <f>'100 stavební'!BC153</f>
        <v>0</v>
      </c>
      <c r="H25" s="172">
        <f>'100 stavební'!BD153</f>
        <v>0</v>
      </c>
      <c r="I25" s="173">
        <f>'100 stavební'!BE153</f>
        <v>0</v>
      </c>
    </row>
    <row r="26" spans="1:9" s="11" customFormat="1">
      <c r="A26" s="170" t="str">
        <f>'100 stavební'!B154</f>
        <v>771</v>
      </c>
      <c r="B26" s="85" t="str">
        <f>'100 stavební'!C154</f>
        <v>Podlahy z dlaždic a obklady</v>
      </c>
      <c r="C26" s="86"/>
      <c r="D26" s="87"/>
      <c r="E26" s="171">
        <f>'100 stavební'!BA158</f>
        <v>0</v>
      </c>
      <c r="F26" s="172">
        <f>'100 stavební'!BB158</f>
        <v>0</v>
      </c>
      <c r="G26" s="172">
        <f>'100 stavební'!BC158</f>
        <v>0</v>
      </c>
      <c r="H26" s="172">
        <f>'100 stavební'!BD158</f>
        <v>0</v>
      </c>
      <c r="I26" s="173">
        <f>'100 stavební'!BE158</f>
        <v>0</v>
      </c>
    </row>
    <row r="27" spans="1:9" s="11" customFormat="1">
      <c r="A27" s="170" t="str">
        <f>'100 stavební'!B159</f>
        <v>776</v>
      </c>
      <c r="B27" s="85" t="str">
        <f>'100 stavební'!C159</f>
        <v>Podlahy povlakové</v>
      </c>
      <c r="C27" s="86"/>
      <c r="D27" s="87"/>
      <c r="E27" s="171">
        <f>'100 stavební'!BA162</f>
        <v>0</v>
      </c>
      <c r="F27" s="172">
        <f>'100 stavební'!BB162</f>
        <v>0</v>
      </c>
      <c r="G27" s="172">
        <f>'100 stavební'!BC162</f>
        <v>0</v>
      </c>
      <c r="H27" s="172">
        <f>'100 stavební'!BD162</f>
        <v>0</v>
      </c>
      <c r="I27" s="173">
        <f>'100 stavební'!BE162</f>
        <v>0</v>
      </c>
    </row>
    <row r="28" spans="1:9" s="11" customFormat="1">
      <c r="A28" s="170" t="str">
        <f>'100 stavební'!B163</f>
        <v>781</v>
      </c>
      <c r="B28" s="85" t="str">
        <f>'100 stavební'!C163</f>
        <v>Obklady keramické</v>
      </c>
      <c r="C28" s="86"/>
      <c r="D28" s="87"/>
      <c r="E28" s="171">
        <f>'100 stavební'!BA166</f>
        <v>0</v>
      </c>
      <c r="F28" s="172">
        <f>'100 stavební'!BB166</f>
        <v>0</v>
      </c>
      <c r="G28" s="172">
        <f>'100 stavební'!BC166</f>
        <v>0</v>
      </c>
      <c r="H28" s="172">
        <f>'100 stavební'!BD166</f>
        <v>0</v>
      </c>
      <c r="I28" s="173">
        <f>'100 stavební'!BE166</f>
        <v>0</v>
      </c>
    </row>
    <row r="29" spans="1:9" s="11" customFormat="1">
      <c r="A29" s="170" t="str">
        <f>'100 stavební'!B167</f>
        <v>783</v>
      </c>
      <c r="B29" s="85" t="str">
        <f>'100 stavební'!C167</f>
        <v>Nátěry</v>
      </c>
      <c r="C29" s="86"/>
      <c r="D29" s="87"/>
      <c r="E29" s="171">
        <f>'100 stavební'!BA172</f>
        <v>0</v>
      </c>
      <c r="F29" s="172">
        <f>'100 stavební'!G172</f>
        <v>0</v>
      </c>
      <c r="G29" s="172">
        <f>'100 stavební'!BC172</f>
        <v>0</v>
      </c>
      <c r="H29" s="172">
        <f>'100 stavební'!BD172</f>
        <v>0</v>
      </c>
      <c r="I29" s="173">
        <f>'100 stavební'!BE172</f>
        <v>0</v>
      </c>
    </row>
    <row r="30" spans="1:9" s="11" customFormat="1">
      <c r="A30" s="170" t="str">
        <f>'100 stavební'!B173</f>
        <v>M21</v>
      </c>
      <c r="B30" s="85" t="str">
        <f>'100 stavební'!C173</f>
        <v>Elektromontáže</v>
      </c>
      <c r="C30" s="86"/>
      <c r="D30" s="87"/>
      <c r="E30" s="171">
        <f>'100 stavební'!BA175</f>
        <v>0</v>
      </c>
      <c r="F30" s="172">
        <f>'100 stavební'!BB175</f>
        <v>0</v>
      </c>
      <c r="G30" s="172">
        <f>'100 stavební'!BC175</f>
        <v>0</v>
      </c>
      <c r="H30" s="172">
        <f>'100 stavební'!BD175</f>
        <v>0</v>
      </c>
      <c r="I30" s="173">
        <f>'100 stavební'!BE175</f>
        <v>0</v>
      </c>
    </row>
    <row r="31" spans="1:9" s="11" customFormat="1" ht="13.5" thickBot="1">
      <c r="A31" s="170" t="str">
        <f>'100 stavební'!B176</f>
        <v>M24</v>
      </c>
      <c r="B31" s="85" t="str">
        <f>'100 stavební'!C176</f>
        <v>Montáže vzduchotechnických zař</v>
      </c>
      <c r="C31" s="86"/>
      <c r="D31" s="87"/>
      <c r="E31" s="171">
        <f>'100 stavební'!BA178</f>
        <v>0</v>
      </c>
      <c r="F31" s="172">
        <f>'100 stavební'!BB178</f>
        <v>0</v>
      </c>
      <c r="G31" s="172">
        <f>'100 stavební'!BC178</f>
        <v>0</v>
      </c>
      <c r="H31" s="172">
        <f>'100 stavební'!BD178</f>
        <v>0</v>
      </c>
      <c r="I31" s="173">
        <f>'100 stavební'!BE178</f>
        <v>0</v>
      </c>
    </row>
    <row r="32" spans="1:9" s="93" customFormat="1" ht="13.5" thickBot="1">
      <c r="A32" s="88"/>
      <c r="B32" s="80" t="s">
        <v>50</v>
      </c>
      <c r="C32" s="80"/>
      <c r="D32" s="89"/>
      <c r="E32" s="90">
        <f>SUM(E7:E31)</f>
        <v>0</v>
      </c>
      <c r="F32" s="91">
        <f>SUM(F7:F31)</f>
        <v>0</v>
      </c>
      <c r="G32" s="91">
        <f>SUM(G7:G31)</f>
        <v>0</v>
      </c>
      <c r="H32" s="91">
        <f>SUM(H7:H31)</f>
        <v>0</v>
      </c>
      <c r="I32" s="92">
        <f>SUM(I7:I31)</f>
        <v>0</v>
      </c>
    </row>
    <row r="33" spans="1:57">
      <c r="A33" s="86"/>
      <c r="B33" s="86"/>
      <c r="C33" s="86"/>
      <c r="D33" s="86"/>
      <c r="E33" s="86"/>
      <c r="F33" s="86"/>
      <c r="G33" s="86"/>
      <c r="H33" s="86"/>
      <c r="I33" s="86"/>
    </row>
    <row r="34" spans="1:57" ht="19.5" customHeight="1">
      <c r="A34" s="94" t="s">
        <v>51</v>
      </c>
      <c r="B34" s="94"/>
      <c r="C34" s="94"/>
      <c r="D34" s="94"/>
      <c r="E34" s="94"/>
      <c r="F34" s="94"/>
      <c r="G34" s="95"/>
      <c r="H34" s="94"/>
      <c r="I34" s="94"/>
      <c r="BA34" s="30"/>
      <c r="BB34" s="30"/>
      <c r="BC34" s="30"/>
      <c r="BD34" s="30"/>
      <c r="BE34" s="30"/>
    </row>
    <row r="35" spans="1:57" ht="13.5" thickBot="1">
      <c r="A35" s="96"/>
      <c r="B35" s="96"/>
      <c r="C35" s="96"/>
      <c r="D35" s="96"/>
      <c r="E35" s="96"/>
      <c r="F35" s="96"/>
      <c r="G35" s="96"/>
      <c r="H35" s="96"/>
      <c r="I35" s="96"/>
    </row>
    <row r="36" spans="1:57">
      <c r="A36" s="97" t="s">
        <v>52</v>
      </c>
      <c r="B36" s="98"/>
      <c r="C36" s="98"/>
      <c r="D36" s="99"/>
      <c r="E36" s="100" t="s">
        <v>53</v>
      </c>
      <c r="F36" s="101" t="s">
        <v>54</v>
      </c>
      <c r="G36" s="102" t="s">
        <v>55</v>
      </c>
      <c r="H36" s="103"/>
      <c r="I36" s="104" t="s">
        <v>53</v>
      </c>
    </row>
    <row r="37" spans="1:57">
      <c r="A37" s="105"/>
      <c r="B37" s="106"/>
      <c r="C37" s="106"/>
      <c r="D37" s="107"/>
      <c r="E37" s="108"/>
      <c r="F37" s="109"/>
      <c r="G37" s="110">
        <f>CHOOSE(BA37+1,HSV+PSV,HSV+PSV+Mont,HSV+PSV+Dodavka+Mont,HSV,PSV,Mont,Dodavka,Mont+Dodavka,0)</f>
        <v>0</v>
      </c>
      <c r="H37" s="111"/>
      <c r="I37" s="112">
        <f>E37+F37*G37/100</f>
        <v>0</v>
      </c>
      <c r="BA37">
        <v>8</v>
      </c>
    </row>
    <row r="38" spans="1:57" ht="13.5" thickBot="1">
      <c r="A38" s="113"/>
      <c r="B38" s="114" t="s">
        <v>56</v>
      </c>
      <c r="C38" s="115"/>
      <c r="D38" s="116"/>
      <c r="E38" s="117"/>
      <c r="F38" s="118"/>
      <c r="G38" s="118"/>
      <c r="H38" s="364">
        <f>SUM(H37:H37)</f>
        <v>0</v>
      </c>
      <c r="I38" s="365"/>
    </row>
    <row r="39" spans="1:57">
      <c r="A39" s="96"/>
      <c r="B39" s="96"/>
      <c r="C39" s="96"/>
      <c r="D39" s="96"/>
      <c r="E39" s="96"/>
      <c r="F39" s="96"/>
      <c r="G39" s="96"/>
      <c r="H39" s="96"/>
      <c r="I39" s="96"/>
    </row>
    <row r="40" spans="1:57">
      <c r="B40" s="93"/>
      <c r="F40" s="119"/>
      <c r="G40" s="120"/>
      <c r="H40" s="120"/>
      <c r="I40" s="121"/>
    </row>
    <row r="41" spans="1:57">
      <c r="F41" s="119"/>
      <c r="G41" s="120"/>
      <c r="H41" s="120"/>
      <c r="I41" s="121"/>
    </row>
    <row r="42" spans="1:57">
      <c r="F42" s="119"/>
      <c r="G42" s="120"/>
      <c r="H42" s="120"/>
      <c r="I42" s="121"/>
    </row>
    <row r="43" spans="1:57">
      <c r="F43" s="119"/>
      <c r="G43" s="120"/>
      <c r="H43" s="120"/>
      <c r="I43" s="121"/>
    </row>
    <row r="44" spans="1:57">
      <c r="F44" s="119"/>
      <c r="G44" s="120"/>
      <c r="H44" s="120"/>
      <c r="I44" s="121"/>
    </row>
    <row r="45" spans="1:57">
      <c r="F45" s="119"/>
      <c r="G45" s="120"/>
      <c r="H45" s="120"/>
      <c r="I45" s="121"/>
    </row>
    <row r="46" spans="1:57">
      <c r="F46" s="119"/>
      <c r="G46" s="120"/>
      <c r="H46" s="120"/>
      <c r="I46" s="121"/>
    </row>
    <row r="47" spans="1:57">
      <c r="F47" s="119"/>
      <c r="G47" s="120"/>
      <c r="H47" s="120"/>
      <c r="I47" s="121"/>
    </row>
    <row r="48" spans="1:57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  <row r="69" spans="6:9">
      <c r="F69" s="119"/>
      <c r="G69" s="120"/>
      <c r="H69" s="120"/>
      <c r="I69" s="121"/>
    </row>
    <row r="70" spans="6:9">
      <c r="F70" s="119"/>
      <c r="G70" s="120"/>
      <c r="H70" s="120"/>
      <c r="I70" s="121"/>
    </row>
    <row r="71" spans="6:9">
      <c r="F71" s="119"/>
      <c r="G71" s="120"/>
      <c r="H71" s="120"/>
      <c r="I71" s="121"/>
    </row>
    <row r="72" spans="6:9">
      <c r="F72" s="119"/>
      <c r="G72" s="120"/>
      <c r="H72" s="120"/>
      <c r="I72" s="121"/>
    </row>
    <row r="73" spans="6:9">
      <c r="F73" s="119"/>
      <c r="G73" s="120"/>
      <c r="H73" s="120"/>
      <c r="I73" s="121"/>
    </row>
    <row r="74" spans="6:9">
      <c r="F74" s="119"/>
      <c r="G74" s="120"/>
      <c r="H74" s="120"/>
      <c r="I74" s="121"/>
    </row>
    <row r="75" spans="6:9">
      <c r="F75" s="119"/>
      <c r="G75" s="120"/>
      <c r="H75" s="120"/>
      <c r="I75" s="121"/>
    </row>
    <row r="76" spans="6:9">
      <c r="F76" s="119"/>
      <c r="G76" s="120"/>
      <c r="H76" s="120"/>
      <c r="I76" s="121"/>
    </row>
    <row r="77" spans="6:9">
      <c r="F77" s="119"/>
      <c r="G77" s="120"/>
      <c r="H77" s="120"/>
      <c r="I77" s="121"/>
    </row>
    <row r="78" spans="6:9">
      <c r="F78" s="119"/>
      <c r="G78" s="120"/>
      <c r="H78" s="120"/>
      <c r="I78" s="121"/>
    </row>
    <row r="79" spans="6:9">
      <c r="F79" s="119"/>
      <c r="G79" s="120"/>
      <c r="H79" s="120"/>
      <c r="I79" s="121"/>
    </row>
    <row r="80" spans="6:9">
      <c r="F80" s="119"/>
      <c r="G80" s="120"/>
      <c r="H80" s="120"/>
      <c r="I80" s="121"/>
    </row>
    <row r="81" spans="6:9">
      <c r="F81" s="119"/>
      <c r="G81" s="120"/>
      <c r="H81" s="120"/>
      <c r="I81" s="121"/>
    </row>
    <row r="82" spans="6:9">
      <c r="F82" s="119"/>
      <c r="G82" s="120"/>
      <c r="H82" s="120"/>
      <c r="I82" s="121"/>
    </row>
    <row r="83" spans="6:9">
      <c r="F83" s="119"/>
      <c r="G83" s="120"/>
      <c r="H83" s="120"/>
      <c r="I83" s="121"/>
    </row>
    <row r="84" spans="6:9">
      <c r="F84" s="119"/>
      <c r="G84" s="120"/>
      <c r="H84" s="120"/>
      <c r="I84" s="121"/>
    </row>
    <row r="85" spans="6:9">
      <c r="F85" s="119"/>
      <c r="G85" s="120"/>
      <c r="H85" s="120"/>
      <c r="I85" s="121"/>
    </row>
    <row r="86" spans="6:9">
      <c r="F86" s="119"/>
      <c r="G86" s="120"/>
      <c r="H86" s="120"/>
      <c r="I86" s="121"/>
    </row>
    <row r="87" spans="6:9">
      <c r="F87" s="119"/>
      <c r="G87" s="120"/>
      <c r="H87" s="120"/>
      <c r="I87" s="121"/>
    </row>
    <row r="88" spans="6:9">
      <c r="F88" s="119"/>
      <c r="G88" s="120"/>
      <c r="H88" s="120"/>
      <c r="I88" s="121"/>
    </row>
    <row r="89" spans="6:9">
      <c r="F89" s="119"/>
      <c r="G89" s="120"/>
      <c r="H89" s="120"/>
      <c r="I89" s="121"/>
    </row>
  </sheetData>
  <mergeCells count="4">
    <mergeCell ref="A1:B1"/>
    <mergeCell ref="A2:B2"/>
    <mergeCell ref="G2:I2"/>
    <mergeCell ref="H38:I3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51"/>
  <sheetViews>
    <sheetView showGridLines="0" showZeros="0" tabSelected="1" topLeftCell="A94" zoomScaleNormal="100" workbookViewId="0">
      <selection activeCell="E109" sqref="E109"/>
    </sheetView>
  </sheetViews>
  <sheetFormatPr defaultRowHeight="12.75"/>
  <cols>
    <col min="1" max="1" width="3.85546875" style="122" customWidth="1"/>
    <col min="2" max="2" width="12" style="122" customWidth="1"/>
    <col min="3" max="3" width="40.42578125" style="122" customWidth="1"/>
    <col min="4" max="4" width="5.5703125" style="122" customWidth="1"/>
    <col min="5" max="5" width="8.5703125" style="164" customWidth="1"/>
    <col min="6" max="6" width="9.85546875" style="122" customWidth="1"/>
    <col min="7" max="7" width="13.85546875" style="122" customWidth="1"/>
    <col min="8" max="16384" width="9.140625" style="122"/>
  </cols>
  <sheetData>
    <row r="1" spans="1:104" ht="15.75">
      <c r="A1" s="366" t="s">
        <v>57</v>
      </c>
      <c r="B1" s="366"/>
      <c r="C1" s="366"/>
      <c r="D1" s="366"/>
      <c r="E1" s="366"/>
      <c r="F1" s="366"/>
      <c r="G1" s="366"/>
    </row>
    <row r="2" spans="1:104" ht="13.5" thickBot="1">
      <c r="A2" s="123"/>
      <c r="B2" s="124"/>
      <c r="C2" s="125"/>
      <c r="D2" s="125"/>
      <c r="E2" s="126"/>
      <c r="F2" s="125"/>
      <c r="G2" s="125"/>
    </row>
    <row r="3" spans="1:104" ht="13.5" thickTop="1">
      <c r="A3" s="367" t="s">
        <v>5</v>
      </c>
      <c r="B3" s="368"/>
      <c r="C3" s="127" t="str">
        <f>CONCATENATE(cislostavby," ",nazevstavby)</f>
        <v xml:space="preserve"> Sníž.energet.náročnosti pro vytápění věznice Příbram</v>
      </c>
      <c r="D3" s="128"/>
      <c r="E3" s="129"/>
      <c r="F3" s="130">
        <f>Rekapitulace!H1</f>
        <v>0</v>
      </c>
      <c r="G3" s="131"/>
    </row>
    <row r="4" spans="1:104" ht="13.5" thickBot="1">
      <c r="A4" s="369" t="s">
        <v>1</v>
      </c>
      <c r="B4" s="370"/>
      <c r="C4" s="132" t="str">
        <f>CONCATENATE(cisloobjektu," ",nazevobjektu)</f>
        <v xml:space="preserve"> SO 060 Nová kotelna</v>
      </c>
      <c r="D4" s="133"/>
      <c r="E4" s="371"/>
      <c r="F4" s="371"/>
      <c r="G4" s="372"/>
    </row>
    <row r="5" spans="1:104" ht="13.5" thickTop="1">
      <c r="A5" s="134"/>
      <c r="B5" s="135"/>
      <c r="C5" s="135"/>
      <c r="D5" s="123"/>
      <c r="E5" s="136"/>
      <c r="F5" s="123"/>
      <c r="G5" s="137"/>
    </row>
    <row r="6" spans="1:104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>
      <c r="A7" s="142" t="s">
        <v>65</v>
      </c>
      <c r="B7" s="143" t="s">
        <v>66</v>
      </c>
      <c r="C7" s="144" t="s">
        <v>67</v>
      </c>
      <c r="D7" s="145"/>
      <c r="E7" s="146"/>
      <c r="F7" s="146"/>
      <c r="G7" s="147"/>
      <c r="H7" s="148"/>
      <c r="I7" s="148"/>
      <c r="O7" s="149">
        <v>1</v>
      </c>
    </row>
    <row r="8" spans="1:104">
      <c r="A8" s="150">
        <v>1</v>
      </c>
      <c r="B8" s="151" t="s">
        <v>70</v>
      </c>
      <c r="C8" s="152" t="s">
        <v>71</v>
      </c>
      <c r="D8" s="153" t="s">
        <v>72</v>
      </c>
      <c r="E8" s="154">
        <v>768.45389999999998</v>
      </c>
      <c r="F8" s="154"/>
      <c r="G8" s="155">
        <f t="shared" ref="G8:G14" si="0">E8*F8</f>
        <v>0</v>
      </c>
      <c r="O8" s="149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 t="shared" ref="BA8:BA14" si="1">IF(AZ8=1,G8,0)</f>
        <v>0</v>
      </c>
      <c r="BB8" s="122">
        <f t="shared" ref="BB8:BB14" si="2">IF(AZ8=2,G8,0)</f>
        <v>0</v>
      </c>
      <c r="BC8" s="122">
        <f t="shared" ref="BC8:BC14" si="3">IF(AZ8=3,G8,0)</f>
        <v>0</v>
      </c>
      <c r="BD8" s="122">
        <f t="shared" ref="BD8:BD14" si="4">IF(AZ8=4,G8,0)</f>
        <v>0</v>
      </c>
      <c r="BE8" s="122">
        <f t="shared" ref="BE8:BE14" si="5">IF(AZ8=5,G8,0)</f>
        <v>0</v>
      </c>
      <c r="CZ8" s="122">
        <v>0</v>
      </c>
    </row>
    <row r="9" spans="1:104">
      <c r="A9" s="150">
        <v>2</v>
      </c>
      <c r="B9" s="151" t="s">
        <v>73</v>
      </c>
      <c r="C9" s="152" t="s">
        <v>74</v>
      </c>
      <c r="D9" s="153" t="s">
        <v>72</v>
      </c>
      <c r="E9" s="154">
        <v>768.45389999999998</v>
      </c>
      <c r="F9" s="154"/>
      <c r="G9" s="155">
        <f t="shared" si="0"/>
        <v>0</v>
      </c>
      <c r="O9" s="149">
        <v>2</v>
      </c>
      <c r="AA9" s="122">
        <v>12</v>
      </c>
      <c r="AB9" s="122">
        <v>0</v>
      </c>
      <c r="AC9" s="122">
        <v>2</v>
      </c>
      <c r="AZ9" s="122">
        <v>1</v>
      </c>
      <c r="BA9" s="122">
        <f t="shared" si="1"/>
        <v>0</v>
      </c>
      <c r="BB9" s="122">
        <f t="shared" si="2"/>
        <v>0</v>
      </c>
      <c r="BC9" s="122">
        <f t="shared" si="3"/>
        <v>0</v>
      </c>
      <c r="BD9" s="122">
        <f t="shared" si="4"/>
        <v>0</v>
      </c>
      <c r="BE9" s="122">
        <f t="shared" si="5"/>
        <v>0</v>
      </c>
      <c r="CZ9" s="122">
        <v>0</v>
      </c>
    </row>
    <row r="10" spans="1:104">
      <c r="A10" s="150">
        <v>3</v>
      </c>
      <c r="B10" s="151" t="s">
        <v>75</v>
      </c>
      <c r="C10" s="152" t="s">
        <v>76</v>
      </c>
      <c r="D10" s="153" t="s">
        <v>72</v>
      </c>
      <c r="E10" s="154">
        <v>386.846</v>
      </c>
      <c r="F10" s="154"/>
      <c r="G10" s="155">
        <f t="shared" si="0"/>
        <v>0</v>
      </c>
      <c r="O10" s="149">
        <v>2</v>
      </c>
      <c r="AA10" s="122">
        <v>12</v>
      </c>
      <c r="AB10" s="122">
        <v>0</v>
      </c>
      <c r="AC10" s="122">
        <v>3</v>
      </c>
      <c r="AZ10" s="122">
        <v>1</v>
      </c>
      <c r="BA10" s="122">
        <f t="shared" si="1"/>
        <v>0</v>
      </c>
      <c r="BB10" s="122">
        <f t="shared" si="2"/>
        <v>0</v>
      </c>
      <c r="BC10" s="122">
        <f t="shared" si="3"/>
        <v>0</v>
      </c>
      <c r="BD10" s="122">
        <f t="shared" si="4"/>
        <v>0</v>
      </c>
      <c r="BE10" s="122">
        <f t="shared" si="5"/>
        <v>0</v>
      </c>
      <c r="CZ10" s="122">
        <v>0</v>
      </c>
    </row>
    <row r="11" spans="1:104">
      <c r="A11" s="150">
        <v>4</v>
      </c>
      <c r="B11" s="151" t="s">
        <v>77</v>
      </c>
      <c r="C11" s="152" t="s">
        <v>78</v>
      </c>
      <c r="D11" s="153" t="s">
        <v>72</v>
      </c>
      <c r="E11" s="154">
        <v>1536.9078</v>
      </c>
      <c r="F11" s="154"/>
      <c r="G11" s="155">
        <f t="shared" si="0"/>
        <v>0</v>
      </c>
      <c r="O11" s="149">
        <v>2</v>
      </c>
      <c r="AA11" s="122">
        <v>12</v>
      </c>
      <c r="AB11" s="122">
        <v>0</v>
      </c>
      <c r="AC11" s="122">
        <v>4</v>
      </c>
      <c r="AZ11" s="122">
        <v>1</v>
      </c>
      <c r="BA11" s="122">
        <f t="shared" si="1"/>
        <v>0</v>
      </c>
      <c r="BB11" s="122">
        <f t="shared" si="2"/>
        <v>0</v>
      </c>
      <c r="BC11" s="122">
        <f t="shared" si="3"/>
        <v>0</v>
      </c>
      <c r="BD11" s="122">
        <f t="shared" si="4"/>
        <v>0</v>
      </c>
      <c r="BE11" s="122">
        <f t="shared" si="5"/>
        <v>0</v>
      </c>
      <c r="CZ11" s="122">
        <v>0</v>
      </c>
    </row>
    <row r="12" spans="1:104">
      <c r="A12" s="150">
        <v>5</v>
      </c>
      <c r="B12" s="151" t="s">
        <v>79</v>
      </c>
      <c r="C12" s="152" t="s">
        <v>80</v>
      </c>
      <c r="D12" s="153" t="s">
        <v>72</v>
      </c>
      <c r="E12" s="154">
        <v>768.45420000000001</v>
      </c>
      <c r="F12" s="154"/>
      <c r="G12" s="155">
        <f t="shared" si="0"/>
        <v>0</v>
      </c>
      <c r="O12" s="149">
        <v>2</v>
      </c>
      <c r="AA12" s="122">
        <v>12</v>
      </c>
      <c r="AB12" s="122">
        <v>0</v>
      </c>
      <c r="AC12" s="122">
        <v>5</v>
      </c>
      <c r="AZ12" s="122">
        <v>1</v>
      </c>
      <c r="BA12" s="122">
        <f t="shared" si="1"/>
        <v>0</v>
      </c>
      <c r="BB12" s="122">
        <f t="shared" si="2"/>
        <v>0</v>
      </c>
      <c r="BC12" s="122">
        <f t="shared" si="3"/>
        <v>0</v>
      </c>
      <c r="BD12" s="122">
        <f t="shared" si="4"/>
        <v>0</v>
      </c>
      <c r="BE12" s="122">
        <f t="shared" si="5"/>
        <v>0</v>
      </c>
      <c r="CZ12" s="122">
        <v>0</v>
      </c>
    </row>
    <row r="13" spans="1:104">
      <c r="A13" s="150">
        <v>6</v>
      </c>
      <c r="B13" s="151" t="s">
        <v>81</v>
      </c>
      <c r="C13" s="152" t="s">
        <v>82</v>
      </c>
      <c r="D13" s="153" t="s">
        <v>72</v>
      </c>
      <c r="E13" s="154">
        <v>768.45360000000005</v>
      </c>
      <c r="F13" s="154"/>
      <c r="G13" s="155">
        <f t="shared" si="0"/>
        <v>0</v>
      </c>
      <c r="O13" s="149">
        <v>2</v>
      </c>
      <c r="AA13" s="122">
        <v>12</v>
      </c>
      <c r="AB13" s="122">
        <v>0</v>
      </c>
      <c r="AC13" s="122">
        <v>6</v>
      </c>
      <c r="AZ13" s="122">
        <v>1</v>
      </c>
      <c r="BA13" s="122">
        <f t="shared" si="1"/>
        <v>0</v>
      </c>
      <c r="BB13" s="122">
        <f t="shared" si="2"/>
        <v>0</v>
      </c>
      <c r="BC13" s="122">
        <f t="shared" si="3"/>
        <v>0</v>
      </c>
      <c r="BD13" s="122">
        <f t="shared" si="4"/>
        <v>0</v>
      </c>
      <c r="BE13" s="122">
        <f t="shared" si="5"/>
        <v>0</v>
      </c>
      <c r="CZ13" s="122">
        <v>0</v>
      </c>
    </row>
    <row r="14" spans="1:104">
      <c r="A14" s="150">
        <v>7</v>
      </c>
      <c r="B14" s="151" t="s">
        <v>83</v>
      </c>
      <c r="C14" s="152" t="s">
        <v>84</v>
      </c>
      <c r="D14" s="153" t="s">
        <v>72</v>
      </c>
      <c r="E14" s="154">
        <v>1586.4065000000001</v>
      </c>
      <c r="F14" s="154"/>
      <c r="G14" s="155">
        <f t="shared" si="0"/>
        <v>0</v>
      </c>
      <c r="O14" s="149">
        <v>2</v>
      </c>
      <c r="AA14" s="122">
        <v>12</v>
      </c>
      <c r="AB14" s="122">
        <v>0</v>
      </c>
      <c r="AC14" s="122">
        <v>7</v>
      </c>
      <c r="AZ14" s="122">
        <v>1</v>
      </c>
      <c r="BA14" s="122">
        <f t="shared" si="1"/>
        <v>0</v>
      </c>
      <c r="BB14" s="122">
        <f t="shared" si="2"/>
        <v>0</v>
      </c>
      <c r="BC14" s="122">
        <f t="shared" si="3"/>
        <v>0</v>
      </c>
      <c r="BD14" s="122">
        <f t="shared" si="4"/>
        <v>0</v>
      </c>
      <c r="BE14" s="122">
        <f t="shared" si="5"/>
        <v>0</v>
      </c>
      <c r="CZ14" s="122">
        <v>0</v>
      </c>
    </row>
    <row r="15" spans="1:104">
      <c r="A15" s="156"/>
      <c r="B15" s="157" t="s">
        <v>69</v>
      </c>
      <c r="C15" s="158" t="str">
        <f>CONCATENATE(B7," ",C7)</f>
        <v>1 Zemní práce</v>
      </c>
      <c r="D15" s="156"/>
      <c r="E15" s="159"/>
      <c r="F15" s="159"/>
      <c r="G15" s="160">
        <f>SUM(G7:G14)</f>
        <v>0</v>
      </c>
      <c r="O15" s="149">
        <v>4</v>
      </c>
      <c r="BA15" s="161">
        <f>SUM(BA7:BA14)</f>
        <v>0</v>
      </c>
      <c r="BB15" s="161">
        <f>SUM(BB7:BB14)</f>
        <v>0</v>
      </c>
      <c r="BC15" s="161">
        <f>SUM(BC7:BC14)</f>
        <v>0</v>
      </c>
      <c r="BD15" s="161">
        <f>SUM(BD7:BD14)</f>
        <v>0</v>
      </c>
      <c r="BE15" s="161">
        <f>SUM(BE7:BE14)</f>
        <v>0</v>
      </c>
    </row>
    <row r="16" spans="1:104">
      <c r="A16" s="142" t="s">
        <v>65</v>
      </c>
      <c r="B16" s="143" t="s">
        <v>85</v>
      </c>
      <c r="C16" s="144" t="s">
        <v>86</v>
      </c>
      <c r="D16" s="145"/>
      <c r="E16" s="146"/>
      <c r="F16" s="146"/>
      <c r="G16" s="147"/>
      <c r="H16" s="148"/>
      <c r="I16" s="148"/>
      <c r="O16" s="149">
        <v>1</v>
      </c>
    </row>
    <row r="17" spans="1:104" ht="22.5">
      <c r="A17" s="150">
        <v>8</v>
      </c>
      <c r="B17" s="151" t="s">
        <v>87</v>
      </c>
      <c r="C17" s="152" t="s">
        <v>88</v>
      </c>
      <c r="D17" s="153" t="s">
        <v>89</v>
      </c>
      <c r="E17" s="154">
        <v>26.7</v>
      </c>
      <c r="F17" s="154"/>
      <c r="G17" s="155">
        <f>E17*F17</f>
        <v>0</v>
      </c>
      <c r="O17" s="149">
        <v>2</v>
      </c>
      <c r="AA17" s="122">
        <v>12</v>
      </c>
      <c r="AB17" s="122">
        <v>0</v>
      </c>
      <c r="AC17" s="122">
        <v>8</v>
      </c>
      <c r="AZ17" s="122">
        <v>1</v>
      </c>
      <c r="BA17" s="122">
        <f>IF(AZ17=1,G17,0)</f>
        <v>0</v>
      </c>
      <c r="BB17" s="122">
        <f>IF(AZ17=2,G17,0)</f>
        <v>0</v>
      </c>
      <c r="BC17" s="122">
        <f>IF(AZ17=3,G17,0)</f>
        <v>0</v>
      </c>
      <c r="BD17" s="122">
        <f>IF(AZ17=4,G17,0)</f>
        <v>0</v>
      </c>
      <c r="BE17" s="122">
        <f>IF(AZ17=5,G17,0)</f>
        <v>0</v>
      </c>
      <c r="CZ17" s="122">
        <v>5.2109999999999997E-2</v>
      </c>
    </row>
    <row r="18" spans="1:104" ht="22.5">
      <c r="A18" s="150">
        <v>9</v>
      </c>
      <c r="B18" s="151" t="s">
        <v>90</v>
      </c>
      <c r="C18" s="152" t="s">
        <v>91</v>
      </c>
      <c r="D18" s="153" t="s">
        <v>89</v>
      </c>
      <c r="E18" s="154">
        <v>26.71</v>
      </c>
      <c r="F18" s="154"/>
      <c r="G18" s="155">
        <f>E18*F18</f>
        <v>0</v>
      </c>
      <c r="O18" s="149">
        <v>2</v>
      </c>
      <c r="AA18" s="122">
        <v>12</v>
      </c>
      <c r="AB18" s="122">
        <v>0</v>
      </c>
      <c r="AC18" s="122">
        <v>9</v>
      </c>
      <c r="AZ18" s="122">
        <v>1</v>
      </c>
      <c r="BA18" s="122">
        <f>IF(AZ18=1,G18,0)</f>
        <v>0</v>
      </c>
      <c r="BB18" s="122">
        <f>IF(AZ18=2,G18,0)</f>
        <v>0</v>
      </c>
      <c r="BC18" s="122">
        <f>IF(AZ18=3,G18,0)</f>
        <v>0</v>
      </c>
      <c r="BD18" s="122">
        <f>IF(AZ18=4,G18,0)</f>
        <v>0</v>
      </c>
      <c r="BE18" s="122">
        <f>IF(AZ18=5,G18,0)</f>
        <v>0</v>
      </c>
      <c r="CZ18" s="122">
        <v>5.441E-2</v>
      </c>
    </row>
    <row r="19" spans="1:104" ht="22.5">
      <c r="A19" s="150">
        <v>10</v>
      </c>
      <c r="B19" s="151" t="s">
        <v>92</v>
      </c>
      <c r="C19" s="152" t="s">
        <v>93</v>
      </c>
      <c r="D19" s="153" t="s">
        <v>89</v>
      </c>
      <c r="E19" s="154">
        <v>11.436</v>
      </c>
      <c r="F19" s="154"/>
      <c r="G19" s="155">
        <f>E19*F19</f>
        <v>0</v>
      </c>
      <c r="O19" s="149">
        <v>2</v>
      </c>
      <c r="AA19" s="122">
        <v>12</v>
      </c>
      <c r="AB19" s="122">
        <v>0</v>
      </c>
      <c r="AC19" s="122">
        <v>10</v>
      </c>
      <c r="AZ19" s="122">
        <v>1</v>
      </c>
      <c r="BA19" s="122">
        <f>IF(AZ19=1,G19,0)</f>
        <v>0</v>
      </c>
      <c r="BB19" s="122">
        <f>IF(AZ19=2,G19,0)</f>
        <v>0</v>
      </c>
      <c r="BC19" s="122">
        <f>IF(AZ19=3,G19,0)</f>
        <v>0</v>
      </c>
      <c r="BD19" s="122">
        <f>IF(AZ19=4,G19,0)</f>
        <v>0</v>
      </c>
      <c r="BE19" s="122">
        <f>IF(AZ19=5,G19,0)</f>
        <v>0</v>
      </c>
      <c r="CZ19" s="122">
        <v>4.6559999999999997E-2</v>
      </c>
    </row>
    <row r="20" spans="1:104">
      <c r="A20" s="156"/>
      <c r="B20" s="157" t="s">
        <v>69</v>
      </c>
      <c r="C20" s="158" t="str">
        <f>CONCATENATE(B16," ",C16)</f>
        <v>3 Svislé a kompletní konstrukce</v>
      </c>
      <c r="D20" s="156"/>
      <c r="E20" s="159"/>
      <c r="F20" s="159"/>
      <c r="G20" s="160">
        <f>SUM(G16:G19)</f>
        <v>0</v>
      </c>
      <c r="O20" s="149">
        <v>4</v>
      </c>
      <c r="BA20" s="161">
        <f>SUM(BA16:BA19)</f>
        <v>0</v>
      </c>
      <c r="BB20" s="161">
        <f>SUM(BB16:BB19)</f>
        <v>0</v>
      </c>
      <c r="BC20" s="161">
        <f>SUM(BC16:BC19)</f>
        <v>0</v>
      </c>
      <c r="BD20" s="161">
        <f>SUM(BD16:BD19)</f>
        <v>0</v>
      </c>
      <c r="BE20" s="161">
        <f>SUM(BE16:BE19)</f>
        <v>0</v>
      </c>
    </row>
    <row r="21" spans="1:104">
      <c r="A21" s="142" t="s">
        <v>65</v>
      </c>
      <c r="B21" s="143" t="s">
        <v>94</v>
      </c>
      <c r="C21" s="144" t="s">
        <v>95</v>
      </c>
      <c r="D21" s="145"/>
      <c r="E21" s="146"/>
      <c r="F21" s="146"/>
      <c r="G21" s="147"/>
      <c r="H21" s="148"/>
      <c r="I21" s="148"/>
      <c r="O21" s="149">
        <v>1</v>
      </c>
    </row>
    <row r="22" spans="1:104">
      <c r="A22" s="150">
        <v>11</v>
      </c>
      <c r="B22" s="151" t="s">
        <v>96</v>
      </c>
      <c r="C22" s="152" t="s">
        <v>97</v>
      </c>
      <c r="D22" s="153" t="s">
        <v>98</v>
      </c>
      <c r="E22" s="154">
        <v>1</v>
      </c>
      <c r="F22" s="222">
        <f>'150 statika'!G56</f>
        <v>0</v>
      </c>
      <c r="G22" s="155">
        <f>E22*F22</f>
        <v>0</v>
      </c>
      <c r="O22" s="149">
        <v>2</v>
      </c>
      <c r="AA22" s="122">
        <v>12</v>
      </c>
      <c r="AB22" s="122">
        <v>0</v>
      </c>
      <c r="AC22" s="122">
        <v>11</v>
      </c>
      <c r="AZ22" s="122">
        <v>1</v>
      </c>
      <c r="BA22" s="122">
        <f>IF(AZ22=1,G22,0)</f>
        <v>0</v>
      </c>
      <c r="BB22" s="122">
        <f>IF(AZ22=2,G22,0)</f>
        <v>0</v>
      </c>
      <c r="BC22" s="122">
        <f>IF(AZ22=3,G22,0)</f>
        <v>0</v>
      </c>
      <c r="BD22" s="122">
        <f>IF(AZ22=4,G22,0)</f>
        <v>0</v>
      </c>
      <c r="BE22" s="122">
        <f>IF(AZ22=5,G22,0)</f>
        <v>0</v>
      </c>
      <c r="CZ22" s="122">
        <v>0</v>
      </c>
    </row>
    <row r="23" spans="1:104">
      <c r="A23" s="156"/>
      <c r="B23" s="157" t="s">
        <v>69</v>
      </c>
      <c r="C23" s="158" t="str">
        <f>CONCATENATE(B21," ",C21)</f>
        <v>4 Konstrukční část</v>
      </c>
      <c r="D23" s="156"/>
      <c r="E23" s="159"/>
      <c r="F23" s="159"/>
      <c r="G23" s="160">
        <f>SUM(G21:G22)</f>
        <v>0</v>
      </c>
      <c r="O23" s="149">
        <v>4</v>
      </c>
      <c r="BA23" s="161">
        <f>SUM(BA21:BA22)</f>
        <v>0</v>
      </c>
      <c r="BB23" s="161">
        <f>SUM(BB21:BB22)</f>
        <v>0</v>
      </c>
      <c r="BC23" s="161">
        <f>SUM(BC21:BC22)</f>
        <v>0</v>
      </c>
      <c r="BD23" s="161">
        <f>SUM(BD21:BD22)</f>
        <v>0</v>
      </c>
      <c r="BE23" s="161">
        <f>SUM(BE21:BE22)</f>
        <v>0</v>
      </c>
    </row>
    <row r="24" spans="1:104">
      <c r="A24" s="142" t="s">
        <v>65</v>
      </c>
      <c r="B24" s="143" t="s">
        <v>99</v>
      </c>
      <c r="C24" s="144" t="s">
        <v>100</v>
      </c>
      <c r="D24" s="145"/>
      <c r="E24" s="146"/>
      <c r="F24" s="146"/>
      <c r="G24" s="147"/>
      <c r="H24" s="148"/>
      <c r="I24" s="148"/>
      <c r="O24" s="149">
        <v>1</v>
      </c>
    </row>
    <row r="25" spans="1:104">
      <c r="A25" s="150">
        <v>12</v>
      </c>
      <c r="B25" s="151" t="s">
        <v>101</v>
      </c>
      <c r="C25" s="152" t="s">
        <v>102</v>
      </c>
      <c r="D25" s="153" t="s">
        <v>89</v>
      </c>
      <c r="E25" s="154">
        <v>262.02</v>
      </c>
      <c r="F25" s="154"/>
      <c r="G25" s="155">
        <f>E25*F25</f>
        <v>0</v>
      </c>
      <c r="O25" s="149">
        <v>2</v>
      </c>
      <c r="AA25" s="122">
        <v>12</v>
      </c>
      <c r="AB25" s="122">
        <v>0</v>
      </c>
      <c r="AC25" s="122">
        <v>12</v>
      </c>
      <c r="AZ25" s="122">
        <v>1</v>
      </c>
      <c r="BA25" s="122">
        <f>IF(AZ25=1,G25,0)</f>
        <v>0</v>
      </c>
      <c r="BB25" s="122">
        <f>IF(AZ25=2,G25,0)</f>
        <v>0</v>
      </c>
      <c r="BC25" s="122">
        <f>IF(AZ25=3,G25,0)</f>
        <v>0</v>
      </c>
      <c r="BD25" s="122">
        <f>IF(AZ25=4,G25,0)</f>
        <v>0</v>
      </c>
      <c r="BE25" s="122">
        <f>IF(AZ25=5,G25,0)</f>
        <v>0</v>
      </c>
      <c r="CZ25" s="122">
        <v>5.0000000000000001E-4</v>
      </c>
    </row>
    <row r="26" spans="1:104">
      <c r="A26" s="150">
        <v>13</v>
      </c>
      <c r="B26" s="151" t="s">
        <v>103</v>
      </c>
      <c r="C26" s="152" t="s">
        <v>104</v>
      </c>
      <c r="D26" s="153" t="s">
        <v>89</v>
      </c>
      <c r="E26" s="154">
        <v>488.23</v>
      </c>
      <c r="F26" s="154"/>
      <c r="G26" s="155">
        <f>E26*F26</f>
        <v>0</v>
      </c>
      <c r="O26" s="149">
        <v>2</v>
      </c>
      <c r="AA26" s="122">
        <v>12</v>
      </c>
      <c r="AB26" s="122">
        <v>0</v>
      </c>
      <c r="AC26" s="122">
        <v>13</v>
      </c>
      <c r="AZ26" s="122">
        <v>1</v>
      </c>
      <c r="BA26" s="122">
        <f>IF(AZ26=1,G26,0)</f>
        <v>0</v>
      </c>
      <c r="BB26" s="122">
        <f>IF(AZ26=2,G26,0)</f>
        <v>0</v>
      </c>
      <c r="BC26" s="122">
        <f>IF(AZ26=3,G26,0)</f>
        <v>0</v>
      </c>
      <c r="BD26" s="122">
        <f>IF(AZ26=4,G26,0)</f>
        <v>0</v>
      </c>
      <c r="BE26" s="122">
        <f>IF(AZ26=5,G26,0)</f>
        <v>0</v>
      </c>
      <c r="CZ26" s="122">
        <v>5.0000000000000001E-4</v>
      </c>
    </row>
    <row r="27" spans="1:104">
      <c r="A27" s="156"/>
      <c r="B27" s="157" t="s">
        <v>69</v>
      </c>
      <c r="C27" s="158" t="str">
        <f>CONCATENATE(B24," ",C24)</f>
        <v>6 Úpravy povrchu,podlahy</v>
      </c>
      <c r="D27" s="156"/>
      <c r="E27" s="159"/>
      <c r="F27" s="159"/>
      <c r="G27" s="160">
        <f>SUM(G24:G26)</f>
        <v>0</v>
      </c>
      <c r="O27" s="149">
        <v>4</v>
      </c>
      <c r="BA27" s="161">
        <f>SUM(BA24:BA26)</f>
        <v>0</v>
      </c>
      <c r="BB27" s="161">
        <f>SUM(BB24:BB26)</f>
        <v>0</v>
      </c>
      <c r="BC27" s="161">
        <f>SUM(BC24:BC26)</f>
        <v>0</v>
      </c>
      <c r="BD27" s="161">
        <f>SUM(BD24:BD26)</f>
        <v>0</v>
      </c>
      <c r="BE27" s="161">
        <f>SUM(BE24:BE26)</f>
        <v>0</v>
      </c>
    </row>
    <row r="28" spans="1:104">
      <c r="A28" s="142" t="s">
        <v>65</v>
      </c>
      <c r="B28" s="143" t="s">
        <v>105</v>
      </c>
      <c r="C28" s="144" t="s">
        <v>106</v>
      </c>
      <c r="D28" s="145"/>
      <c r="E28" s="146"/>
      <c r="F28" s="146"/>
      <c r="G28" s="147"/>
      <c r="H28" s="148"/>
      <c r="I28" s="148"/>
      <c r="O28" s="149">
        <v>1</v>
      </c>
    </row>
    <row r="29" spans="1:104" ht="22.5">
      <c r="A29" s="150">
        <v>14</v>
      </c>
      <c r="B29" s="151" t="s">
        <v>107</v>
      </c>
      <c r="C29" s="152" t="s">
        <v>108</v>
      </c>
      <c r="D29" s="153" t="s">
        <v>89</v>
      </c>
      <c r="E29" s="154">
        <v>17.55</v>
      </c>
      <c r="F29" s="154"/>
      <c r="G29" s="155">
        <f>E29*F29</f>
        <v>0</v>
      </c>
      <c r="O29" s="149">
        <v>2</v>
      </c>
      <c r="AA29" s="122">
        <v>12</v>
      </c>
      <c r="AB29" s="122">
        <v>0</v>
      </c>
      <c r="AC29" s="122">
        <v>14</v>
      </c>
      <c r="AZ29" s="122">
        <v>1</v>
      </c>
      <c r="BA29" s="122">
        <f>IF(AZ29=1,G29,0)</f>
        <v>0</v>
      </c>
      <c r="BB29" s="122">
        <f>IF(AZ29=2,G29,0)</f>
        <v>0</v>
      </c>
      <c r="BC29" s="122">
        <f>IF(AZ29=3,G29,0)</f>
        <v>0</v>
      </c>
      <c r="BD29" s="122">
        <f>IF(AZ29=4,G29,0)</f>
        <v>0</v>
      </c>
      <c r="BE29" s="122">
        <f>IF(AZ29=5,G29,0)</f>
        <v>0</v>
      </c>
      <c r="CZ29" s="122">
        <v>1.0619999999999999E-2</v>
      </c>
    </row>
    <row r="30" spans="1:104" ht="22.5">
      <c r="A30" s="150">
        <v>15</v>
      </c>
      <c r="B30" s="151" t="s">
        <v>109</v>
      </c>
      <c r="C30" s="152" t="s">
        <v>110</v>
      </c>
      <c r="D30" s="153" t="s">
        <v>89</v>
      </c>
      <c r="E30" s="154">
        <v>1021.2574</v>
      </c>
      <c r="F30" s="154"/>
      <c r="G30" s="155">
        <f>E30*F30</f>
        <v>0</v>
      </c>
      <c r="O30" s="149">
        <v>2</v>
      </c>
      <c r="AA30" s="122">
        <v>12</v>
      </c>
      <c r="AB30" s="122">
        <v>0</v>
      </c>
      <c r="AC30" s="122">
        <v>15</v>
      </c>
      <c r="AZ30" s="122">
        <v>1</v>
      </c>
      <c r="BA30" s="122">
        <f>IF(AZ30=1,G30,0)</f>
        <v>0</v>
      </c>
      <c r="BB30" s="122">
        <f>IF(AZ30=2,G30,0)</f>
        <v>0</v>
      </c>
      <c r="BC30" s="122">
        <f>IF(AZ30=3,G30,0)</f>
        <v>0</v>
      </c>
      <c r="BD30" s="122">
        <f>IF(AZ30=4,G30,0)</f>
        <v>0</v>
      </c>
      <c r="BE30" s="122">
        <f>IF(AZ30=5,G30,0)</f>
        <v>0</v>
      </c>
      <c r="CZ30" s="122">
        <v>1.2189999999999999E-2</v>
      </c>
    </row>
    <row r="31" spans="1:104">
      <c r="A31" s="150">
        <v>16</v>
      </c>
      <c r="B31" s="151" t="s">
        <v>111</v>
      </c>
      <c r="C31" s="152" t="s">
        <v>112</v>
      </c>
      <c r="D31" s="153" t="s">
        <v>89</v>
      </c>
      <c r="E31" s="154">
        <v>52.68</v>
      </c>
      <c r="F31" s="154"/>
      <c r="G31" s="155">
        <f>E31*F31</f>
        <v>0</v>
      </c>
      <c r="O31" s="149">
        <v>2</v>
      </c>
      <c r="AA31" s="122">
        <v>12</v>
      </c>
      <c r="AB31" s="122">
        <v>0</v>
      </c>
      <c r="AC31" s="122">
        <v>16</v>
      </c>
      <c r="AZ31" s="122">
        <v>1</v>
      </c>
      <c r="BA31" s="122">
        <f>IF(AZ31=1,G31,0)</f>
        <v>0</v>
      </c>
      <c r="BB31" s="122">
        <f>IF(AZ31=2,G31,0)</f>
        <v>0</v>
      </c>
      <c r="BC31" s="122">
        <f>IF(AZ31=3,G31,0)</f>
        <v>0</v>
      </c>
      <c r="BD31" s="122">
        <f>IF(AZ31=4,G31,0)</f>
        <v>0</v>
      </c>
      <c r="BE31" s="122">
        <f>IF(AZ31=5,G31,0)</f>
        <v>0</v>
      </c>
      <c r="CZ31" s="122">
        <v>1.5559999999999999E-2</v>
      </c>
    </row>
    <row r="32" spans="1:104">
      <c r="A32" s="156"/>
      <c r="B32" s="157" t="s">
        <v>69</v>
      </c>
      <c r="C32" s="158" t="str">
        <f>CONCATENATE(B28," ",C28)</f>
        <v>62 Upravy povrchů vnější</v>
      </c>
      <c r="D32" s="156"/>
      <c r="E32" s="159"/>
      <c r="F32" s="159"/>
      <c r="G32" s="160">
        <f>SUM(G28:G31)</f>
        <v>0</v>
      </c>
      <c r="O32" s="149">
        <v>4</v>
      </c>
      <c r="BA32" s="161">
        <f>SUM(BA28:BA31)</f>
        <v>0</v>
      </c>
      <c r="BB32" s="161">
        <f>SUM(BB28:BB31)</f>
        <v>0</v>
      </c>
      <c r="BC32" s="161">
        <f>SUM(BC28:BC31)</f>
        <v>0</v>
      </c>
      <c r="BD32" s="161">
        <f>SUM(BD28:BD31)</f>
        <v>0</v>
      </c>
      <c r="BE32" s="161">
        <f>SUM(BE28:BE31)</f>
        <v>0</v>
      </c>
    </row>
    <row r="33" spans="1:104">
      <c r="A33" s="142" t="s">
        <v>65</v>
      </c>
      <c r="B33" s="143" t="s">
        <v>113</v>
      </c>
      <c r="C33" s="144" t="s">
        <v>114</v>
      </c>
      <c r="D33" s="145"/>
      <c r="E33" s="146"/>
      <c r="F33" s="146"/>
      <c r="G33" s="147"/>
      <c r="H33" s="148"/>
      <c r="I33" s="148"/>
      <c r="O33" s="149">
        <v>1</v>
      </c>
    </row>
    <row r="34" spans="1:104">
      <c r="A34" s="150">
        <v>17</v>
      </c>
      <c r="B34" s="151" t="s">
        <v>115</v>
      </c>
      <c r="C34" s="152" t="s">
        <v>116</v>
      </c>
      <c r="D34" s="153" t="s">
        <v>72</v>
      </c>
      <c r="E34" s="154">
        <v>10.88</v>
      </c>
      <c r="F34" s="154"/>
      <c r="G34" s="155">
        <f t="shared" ref="G34:G44" si="6">E34*F34</f>
        <v>0</v>
      </c>
      <c r="O34" s="149">
        <v>2</v>
      </c>
      <c r="AA34" s="122">
        <v>12</v>
      </c>
      <c r="AB34" s="122">
        <v>0</v>
      </c>
      <c r="AC34" s="122">
        <v>17</v>
      </c>
      <c r="AZ34" s="122">
        <v>1</v>
      </c>
      <c r="BA34" s="122">
        <f t="shared" ref="BA34:BA44" si="7">IF(AZ34=1,G34,0)</f>
        <v>0</v>
      </c>
      <c r="BB34" s="122">
        <f t="shared" ref="BB34:BB44" si="8">IF(AZ34=2,G34,0)</f>
        <v>0</v>
      </c>
      <c r="BC34" s="122">
        <f t="shared" ref="BC34:BC44" si="9">IF(AZ34=3,G34,0)</f>
        <v>0</v>
      </c>
      <c r="BD34" s="122">
        <f t="shared" ref="BD34:BD44" si="10">IF(AZ34=4,G34,0)</f>
        <v>0</v>
      </c>
      <c r="BE34" s="122">
        <f t="shared" ref="BE34:BE44" si="11">IF(AZ34=5,G34,0)</f>
        <v>0</v>
      </c>
      <c r="CZ34" s="122">
        <v>2.42198</v>
      </c>
    </row>
    <row r="35" spans="1:104">
      <c r="A35" s="150">
        <v>18</v>
      </c>
      <c r="B35" s="151" t="s">
        <v>117</v>
      </c>
      <c r="C35" s="152" t="s">
        <v>118</v>
      </c>
      <c r="D35" s="153" t="s">
        <v>72</v>
      </c>
      <c r="E35" s="154">
        <v>12.48</v>
      </c>
      <c r="F35" s="154"/>
      <c r="G35" s="155">
        <f t="shared" si="6"/>
        <v>0</v>
      </c>
      <c r="O35" s="149">
        <v>2</v>
      </c>
      <c r="AA35" s="122">
        <v>12</v>
      </c>
      <c r="AB35" s="122">
        <v>0</v>
      </c>
      <c r="AC35" s="122">
        <v>18</v>
      </c>
      <c r="AZ35" s="122">
        <v>1</v>
      </c>
      <c r="BA35" s="122">
        <f t="shared" si="7"/>
        <v>0</v>
      </c>
      <c r="BB35" s="122">
        <f t="shared" si="8"/>
        <v>0</v>
      </c>
      <c r="BC35" s="122">
        <f t="shared" si="9"/>
        <v>0</v>
      </c>
      <c r="BD35" s="122">
        <f t="shared" si="10"/>
        <v>0</v>
      </c>
      <c r="BE35" s="122">
        <f t="shared" si="11"/>
        <v>0</v>
      </c>
      <c r="CZ35" s="122">
        <v>2.42198</v>
      </c>
    </row>
    <row r="36" spans="1:104">
      <c r="A36" s="150">
        <v>19</v>
      </c>
      <c r="B36" s="151" t="s">
        <v>119</v>
      </c>
      <c r="C36" s="152" t="s">
        <v>120</v>
      </c>
      <c r="D36" s="153" t="s">
        <v>72</v>
      </c>
      <c r="E36" s="154">
        <v>55.692</v>
      </c>
      <c r="F36" s="154"/>
      <c r="G36" s="155">
        <f t="shared" si="6"/>
        <v>0</v>
      </c>
      <c r="O36" s="149">
        <v>2</v>
      </c>
      <c r="AA36" s="122">
        <v>12</v>
      </c>
      <c r="AB36" s="122">
        <v>0</v>
      </c>
      <c r="AC36" s="122">
        <v>19</v>
      </c>
      <c r="AZ36" s="122">
        <v>1</v>
      </c>
      <c r="BA36" s="122">
        <f t="shared" si="7"/>
        <v>0</v>
      </c>
      <c r="BB36" s="122">
        <f t="shared" si="8"/>
        <v>0</v>
      </c>
      <c r="BC36" s="122">
        <f t="shared" si="9"/>
        <v>0</v>
      </c>
      <c r="BD36" s="122">
        <f t="shared" si="10"/>
        <v>0</v>
      </c>
      <c r="BE36" s="122">
        <f t="shared" si="11"/>
        <v>0</v>
      </c>
      <c r="CZ36" s="122">
        <v>2.45329</v>
      </c>
    </row>
    <row r="37" spans="1:104">
      <c r="A37" s="150">
        <v>20</v>
      </c>
      <c r="B37" s="151" t="s">
        <v>121</v>
      </c>
      <c r="C37" s="152" t="s">
        <v>122</v>
      </c>
      <c r="D37" s="153" t="s">
        <v>72</v>
      </c>
      <c r="E37" s="154">
        <v>42.56</v>
      </c>
      <c r="F37" s="154"/>
      <c r="G37" s="155">
        <f t="shared" si="6"/>
        <v>0</v>
      </c>
      <c r="O37" s="149">
        <v>2</v>
      </c>
      <c r="AA37" s="122">
        <v>12</v>
      </c>
      <c r="AB37" s="122">
        <v>0</v>
      </c>
      <c r="AC37" s="122">
        <v>20</v>
      </c>
      <c r="AZ37" s="122">
        <v>1</v>
      </c>
      <c r="BA37" s="122">
        <f t="shared" si="7"/>
        <v>0</v>
      </c>
      <c r="BB37" s="122">
        <f t="shared" si="8"/>
        <v>0</v>
      </c>
      <c r="BC37" s="122">
        <f t="shared" si="9"/>
        <v>0</v>
      </c>
      <c r="BD37" s="122">
        <f t="shared" si="10"/>
        <v>0</v>
      </c>
      <c r="BE37" s="122">
        <f t="shared" si="11"/>
        <v>0</v>
      </c>
      <c r="CZ37" s="122">
        <v>2.45329</v>
      </c>
    </row>
    <row r="38" spans="1:104">
      <c r="A38" s="150">
        <v>21</v>
      </c>
      <c r="B38" s="151" t="s">
        <v>123</v>
      </c>
      <c r="C38" s="152" t="s">
        <v>124</v>
      </c>
      <c r="D38" s="153" t="s">
        <v>72</v>
      </c>
      <c r="E38" s="154">
        <v>169.7328</v>
      </c>
      <c r="F38" s="154"/>
      <c r="G38" s="155">
        <f t="shared" si="6"/>
        <v>0</v>
      </c>
      <c r="O38" s="149">
        <v>2</v>
      </c>
      <c r="AA38" s="122">
        <v>12</v>
      </c>
      <c r="AB38" s="122">
        <v>0</v>
      </c>
      <c r="AC38" s="122">
        <v>21</v>
      </c>
      <c r="AZ38" s="122">
        <v>1</v>
      </c>
      <c r="BA38" s="122">
        <f t="shared" si="7"/>
        <v>0</v>
      </c>
      <c r="BB38" s="122">
        <f t="shared" si="8"/>
        <v>0</v>
      </c>
      <c r="BC38" s="122">
        <f t="shared" si="9"/>
        <v>0</v>
      </c>
      <c r="BD38" s="122">
        <f t="shared" si="10"/>
        <v>0</v>
      </c>
      <c r="BE38" s="122">
        <f t="shared" si="11"/>
        <v>0</v>
      </c>
      <c r="CZ38" s="122">
        <v>2.42198</v>
      </c>
    </row>
    <row r="39" spans="1:104">
      <c r="A39" s="150">
        <v>22</v>
      </c>
      <c r="B39" s="151" t="s">
        <v>125</v>
      </c>
      <c r="C39" s="152" t="s">
        <v>126</v>
      </c>
      <c r="D39" s="153" t="s">
        <v>72</v>
      </c>
      <c r="E39" s="154">
        <v>122.264</v>
      </c>
      <c r="F39" s="154"/>
      <c r="G39" s="155">
        <f t="shared" si="6"/>
        <v>0</v>
      </c>
      <c r="O39" s="149">
        <v>2</v>
      </c>
      <c r="AA39" s="122">
        <v>12</v>
      </c>
      <c r="AB39" s="122">
        <v>0</v>
      </c>
      <c r="AC39" s="122">
        <v>22</v>
      </c>
      <c r="AZ39" s="122">
        <v>1</v>
      </c>
      <c r="BA39" s="122">
        <f t="shared" si="7"/>
        <v>0</v>
      </c>
      <c r="BB39" s="122">
        <f t="shared" si="8"/>
        <v>0</v>
      </c>
      <c r="BC39" s="122">
        <f t="shared" si="9"/>
        <v>0</v>
      </c>
      <c r="BD39" s="122">
        <f t="shared" si="10"/>
        <v>0</v>
      </c>
      <c r="BE39" s="122">
        <f t="shared" si="11"/>
        <v>0</v>
      </c>
      <c r="CZ39" s="122">
        <v>0</v>
      </c>
    </row>
    <row r="40" spans="1:104">
      <c r="A40" s="150">
        <v>23</v>
      </c>
      <c r="B40" s="151" t="s">
        <v>127</v>
      </c>
      <c r="C40" s="152" t="s">
        <v>128</v>
      </c>
      <c r="D40" s="153" t="s">
        <v>72</v>
      </c>
      <c r="E40" s="154">
        <v>437.06560000000002</v>
      </c>
      <c r="F40" s="154"/>
      <c r="G40" s="155">
        <f t="shared" si="6"/>
        <v>0</v>
      </c>
      <c r="O40" s="149">
        <v>2</v>
      </c>
      <c r="AA40" s="122">
        <v>12</v>
      </c>
      <c r="AB40" s="122">
        <v>0</v>
      </c>
      <c r="AC40" s="122">
        <v>23</v>
      </c>
      <c r="AZ40" s="122">
        <v>1</v>
      </c>
      <c r="BA40" s="122">
        <f t="shared" si="7"/>
        <v>0</v>
      </c>
      <c r="BB40" s="122">
        <f t="shared" si="8"/>
        <v>0</v>
      </c>
      <c r="BC40" s="122">
        <f t="shared" si="9"/>
        <v>0</v>
      </c>
      <c r="BD40" s="122">
        <f t="shared" si="10"/>
        <v>0</v>
      </c>
      <c r="BE40" s="122">
        <f t="shared" si="11"/>
        <v>0</v>
      </c>
      <c r="CZ40" s="122">
        <v>0</v>
      </c>
    </row>
    <row r="41" spans="1:104">
      <c r="A41" s="150">
        <v>24</v>
      </c>
      <c r="B41" s="151" t="s">
        <v>129</v>
      </c>
      <c r="C41" s="152" t="s">
        <v>130</v>
      </c>
      <c r="D41" s="153" t="s">
        <v>131</v>
      </c>
      <c r="E41" s="154">
        <v>10.6409</v>
      </c>
      <c r="F41" s="154"/>
      <c r="G41" s="155">
        <f t="shared" si="6"/>
        <v>0</v>
      </c>
      <c r="O41" s="149">
        <v>2</v>
      </c>
      <c r="AA41" s="122">
        <v>12</v>
      </c>
      <c r="AB41" s="122">
        <v>0</v>
      </c>
      <c r="AC41" s="122">
        <v>24</v>
      </c>
      <c r="AZ41" s="122">
        <v>1</v>
      </c>
      <c r="BA41" s="122">
        <f t="shared" si="7"/>
        <v>0</v>
      </c>
      <c r="BB41" s="122">
        <f t="shared" si="8"/>
        <v>0</v>
      </c>
      <c r="BC41" s="122">
        <f t="shared" si="9"/>
        <v>0</v>
      </c>
      <c r="BD41" s="122">
        <f t="shared" si="10"/>
        <v>0</v>
      </c>
      <c r="BE41" s="122">
        <f t="shared" si="11"/>
        <v>0</v>
      </c>
      <c r="CZ41" s="122">
        <v>1.0662499999999999</v>
      </c>
    </row>
    <row r="42" spans="1:104">
      <c r="A42" s="150">
        <v>25</v>
      </c>
      <c r="B42" s="151" t="s">
        <v>132</v>
      </c>
      <c r="C42" s="152" t="s">
        <v>133</v>
      </c>
      <c r="D42" s="153" t="s">
        <v>89</v>
      </c>
      <c r="E42" s="154">
        <v>81.697500000000005</v>
      </c>
      <c r="F42" s="154"/>
      <c r="G42" s="155">
        <f t="shared" si="6"/>
        <v>0</v>
      </c>
      <c r="O42" s="149">
        <v>2</v>
      </c>
      <c r="AA42" s="122">
        <v>12</v>
      </c>
      <c r="AB42" s="122">
        <v>0</v>
      </c>
      <c r="AC42" s="122">
        <v>25</v>
      </c>
      <c r="AZ42" s="122">
        <v>1</v>
      </c>
      <c r="BA42" s="122">
        <f t="shared" si="7"/>
        <v>0</v>
      </c>
      <c r="BB42" s="122">
        <f t="shared" si="8"/>
        <v>0</v>
      </c>
      <c r="BC42" s="122">
        <f t="shared" si="9"/>
        <v>0</v>
      </c>
      <c r="BD42" s="122">
        <f t="shared" si="10"/>
        <v>0</v>
      </c>
      <c r="BE42" s="122">
        <f t="shared" si="11"/>
        <v>0</v>
      </c>
      <c r="CZ42" s="122">
        <v>0.27827000000000002</v>
      </c>
    </row>
    <row r="43" spans="1:104">
      <c r="A43" s="150">
        <v>26</v>
      </c>
      <c r="B43" s="151" t="s">
        <v>134</v>
      </c>
      <c r="C43" s="152" t="s">
        <v>135</v>
      </c>
      <c r="D43" s="153" t="s">
        <v>89</v>
      </c>
      <c r="E43" s="154">
        <v>203.81</v>
      </c>
      <c r="F43" s="154"/>
      <c r="G43" s="155">
        <f t="shared" si="6"/>
        <v>0</v>
      </c>
      <c r="O43" s="149">
        <v>2</v>
      </c>
      <c r="AA43" s="122">
        <v>12</v>
      </c>
      <c r="AB43" s="122">
        <v>0</v>
      </c>
      <c r="AC43" s="122">
        <v>26</v>
      </c>
      <c r="AZ43" s="122">
        <v>1</v>
      </c>
      <c r="BA43" s="122">
        <f t="shared" si="7"/>
        <v>0</v>
      </c>
      <c r="BB43" s="122">
        <f t="shared" si="8"/>
        <v>0</v>
      </c>
      <c r="BC43" s="122">
        <f t="shared" si="9"/>
        <v>0</v>
      </c>
      <c r="BD43" s="122">
        <f t="shared" si="10"/>
        <v>0</v>
      </c>
      <c r="BE43" s="122">
        <f t="shared" si="11"/>
        <v>0</v>
      </c>
      <c r="CZ43" s="122">
        <v>7.0000000000000001E-3</v>
      </c>
    </row>
    <row r="44" spans="1:104">
      <c r="A44" s="150">
        <v>27</v>
      </c>
      <c r="B44" s="151" t="s">
        <v>136</v>
      </c>
      <c r="C44" s="152" t="s">
        <v>137</v>
      </c>
      <c r="D44" s="153" t="s">
        <v>72</v>
      </c>
      <c r="E44" s="154">
        <v>135.97999999999999</v>
      </c>
      <c r="F44" s="154"/>
      <c r="G44" s="155">
        <f t="shared" si="6"/>
        <v>0</v>
      </c>
      <c r="O44" s="149">
        <v>2</v>
      </c>
      <c r="AA44" s="122">
        <v>12</v>
      </c>
      <c r="AB44" s="122">
        <v>0</v>
      </c>
      <c r="AC44" s="122">
        <v>27</v>
      </c>
      <c r="AZ44" s="122">
        <v>1</v>
      </c>
      <c r="BA44" s="122">
        <f t="shared" si="7"/>
        <v>0</v>
      </c>
      <c r="BB44" s="122">
        <f t="shared" si="8"/>
        <v>0</v>
      </c>
      <c r="BC44" s="122">
        <f t="shared" si="9"/>
        <v>0</v>
      </c>
      <c r="BD44" s="122">
        <f t="shared" si="10"/>
        <v>0</v>
      </c>
      <c r="BE44" s="122">
        <f t="shared" si="11"/>
        <v>0</v>
      </c>
      <c r="CZ44" s="122">
        <v>1.837</v>
      </c>
    </row>
    <row r="45" spans="1:104">
      <c r="A45" s="156"/>
      <c r="B45" s="157" t="s">
        <v>69</v>
      </c>
      <c r="C45" s="158" t="str">
        <f>CONCATENATE(B33," ",C33)</f>
        <v>63 Podlahy a podlahové konstrukce</v>
      </c>
      <c r="D45" s="156"/>
      <c r="E45" s="159"/>
      <c r="F45" s="159"/>
      <c r="G45" s="160">
        <f>SUM(G33:G44)</f>
        <v>0</v>
      </c>
      <c r="O45" s="149">
        <v>4</v>
      </c>
      <c r="BA45" s="161">
        <f>SUM(BA33:BA44)</f>
        <v>0</v>
      </c>
      <c r="BB45" s="161">
        <f>SUM(BB33:BB44)</f>
        <v>0</v>
      </c>
      <c r="BC45" s="161">
        <f>SUM(BC33:BC44)</f>
        <v>0</v>
      </c>
      <c r="BD45" s="161">
        <f>SUM(BD33:BD44)</f>
        <v>0</v>
      </c>
      <c r="BE45" s="161">
        <f>SUM(BE33:BE44)</f>
        <v>0</v>
      </c>
    </row>
    <row r="46" spans="1:104">
      <c r="A46" s="142" t="s">
        <v>65</v>
      </c>
      <c r="B46" s="143" t="s">
        <v>138</v>
      </c>
      <c r="C46" s="144" t="s">
        <v>139</v>
      </c>
      <c r="D46" s="145"/>
      <c r="E46" s="146"/>
      <c r="F46" s="146"/>
      <c r="G46" s="147"/>
      <c r="H46" s="148"/>
      <c r="I46" s="148"/>
      <c r="O46" s="149">
        <v>1</v>
      </c>
    </row>
    <row r="47" spans="1:104">
      <c r="A47" s="150">
        <v>28</v>
      </c>
      <c r="B47" s="151" t="s">
        <v>140</v>
      </c>
      <c r="C47" s="152" t="s">
        <v>141</v>
      </c>
      <c r="D47" s="153" t="s">
        <v>142</v>
      </c>
      <c r="E47" s="154">
        <v>2</v>
      </c>
      <c r="F47" s="154"/>
      <c r="G47" s="155">
        <f>E47*F47</f>
        <v>0</v>
      </c>
      <c r="O47" s="149">
        <v>2</v>
      </c>
      <c r="AA47" s="122">
        <v>12</v>
      </c>
      <c r="AB47" s="122">
        <v>0</v>
      </c>
      <c r="AC47" s="122">
        <v>28</v>
      </c>
      <c r="AZ47" s="122">
        <v>1</v>
      </c>
      <c r="BA47" s="122">
        <f>IF(AZ47=1,G47,0)</f>
        <v>0</v>
      </c>
      <c r="BB47" s="122">
        <f>IF(AZ47=2,G47,0)</f>
        <v>0</v>
      </c>
      <c r="BC47" s="122">
        <f>IF(AZ47=3,G47,0)</f>
        <v>0</v>
      </c>
      <c r="BD47" s="122">
        <f>IF(AZ47=4,G47,0)</f>
        <v>0</v>
      </c>
      <c r="BE47" s="122">
        <f>IF(AZ47=5,G47,0)</f>
        <v>0</v>
      </c>
      <c r="CZ47" s="122">
        <v>1.891E-2</v>
      </c>
    </row>
    <row r="48" spans="1:104">
      <c r="A48" s="150">
        <v>29</v>
      </c>
      <c r="B48" s="151" t="s">
        <v>143</v>
      </c>
      <c r="C48" s="152" t="s">
        <v>144</v>
      </c>
      <c r="D48" s="153" t="s">
        <v>142</v>
      </c>
      <c r="E48" s="154">
        <v>1</v>
      </c>
      <c r="F48" s="154"/>
      <c r="G48" s="155">
        <f>E48*F48</f>
        <v>0</v>
      </c>
      <c r="O48" s="149">
        <v>2</v>
      </c>
      <c r="AA48" s="122">
        <v>12</v>
      </c>
      <c r="AB48" s="122">
        <v>0</v>
      </c>
      <c r="AC48" s="122">
        <v>29</v>
      </c>
      <c r="AZ48" s="122">
        <v>1</v>
      </c>
      <c r="BA48" s="122">
        <f>IF(AZ48=1,G48,0)</f>
        <v>0</v>
      </c>
      <c r="BB48" s="122">
        <f>IF(AZ48=2,G48,0)</f>
        <v>0</v>
      </c>
      <c r="BC48" s="122">
        <f>IF(AZ48=3,G48,0)</f>
        <v>0</v>
      </c>
      <c r="BD48" s="122">
        <f>IF(AZ48=4,G48,0)</f>
        <v>0</v>
      </c>
      <c r="BE48" s="122">
        <f>IF(AZ48=5,G48,0)</f>
        <v>0</v>
      </c>
      <c r="CZ48" s="122">
        <v>0.4642</v>
      </c>
    </row>
    <row r="49" spans="1:104">
      <c r="A49" s="150">
        <v>30</v>
      </c>
      <c r="B49" s="151" t="s">
        <v>145</v>
      </c>
      <c r="C49" s="152" t="s">
        <v>146</v>
      </c>
      <c r="D49" s="153" t="s">
        <v>142</v>
      </c>
      <c r="E49" s="154">
        <v>3</v>
      </c>
      <c r="F49" s="154"/>
      <c r="G49" s="155">
        <f>E49*F49</f>
        <v>0</v>
      </c>
      <c r="O49" s="149">
        <v>2</v>
      </c>
      <c r="AA49" s="122">
        <v>12</v>
      </c>
      <c r="AB49" s="122">
        <v>1</v>
      </c>
      <c r="AC49" s="122">
        <v>30</v>
      </c>
      <c r="AZ49" s="122">
        <v>1</v>
      </c>
      <c r="BA49" s="122">
        <f>IF(AZ49=1,G49,0)</f>
        <v>0</v>
      </c>
      <c r="BB49" s="122">
        <f>IF(AZ49=2,G49,0)</f>
        <v>0</v>
      </c>
      <c r="BC49" s="122">
        <f>IF(AZ49=3,G49,0)</f>
        <v>0</v>
      </c>
      <c r="BD49" s="122">
        <f>IF(AZ49=4,G49,0)</f>
        <v>0</v>
      </c>
      <c r="BE49" s="122">
        <f>IF(AZ49=5,G49,0)</f>
        <v>0</v>
      </c>
      <c r="CZ49" s="122">
        <v>9.9399999999999992E-3</v>
      </c>
    </row>
    <row r="50" spans="1:104">
      <c r="A50" s="156"/>
      <c r="B50" s="157" t="s">
        <v>69</v>
      </c>
      <c r="C50" s="158" t="str">
        <f>CONCATENATE(B46," ",C46)</f>
        <v>64 Výplně otvorů</v>
      </c>
      <c r="D50" s="156"/>
      <c r="E50" s="159"/>
      <c r="F50" s="159"/>
      <c r="G50" s="160">
        <f>SUM(G46:G49)</f>
        <v>0</v>
      </c>
      <c r="O50" s="149">
        <v>4</v>
      </c>
      <c r="BA50" s="161">
        <f>SUM(BA46:BA49)</f>
        <v>0</v>
      </c>
      <c r="BB50" s="161">
        <f>SUM(BB46:BB49)</f>
        <v>0</v>
      </c>
      <c r="BC50" s="161">
        <f>SUM(BC46:BC49)</f>
        <v>0</v>
      </c>
      <c r="BD50" s="161">
        <f>SUM(BD46:BD49)</f>
        <v>0</v>
      </c>
      <c r="BE50" s="161">
        <f>SUM(BE46:BE49)</f>
        <v>0</v>
      </c>
    </row>
    <row r="51" spans="1:104">
      <c r="A51" s="142" t="s">
        <v>65</v>
      </c>
      <c r="B51" s="143" t="s">
        <v>147</v>
      </c>
      <c r="C51" s="144" t="s">
        <v>148</v>
      </c>
      <c r="D51" s="145"/>
      <c r="E51" s="146"/>
      <c r="F51" s="146"/>
      <c r="G51" s="147"/>
      <c r="H51" s="148"/>
      <c r="I51" s="148"/>
      <c r="O51" s="149">
        <v>1</v>
      </c>
    </row>
    <row r="52" spans="1:104">
      <c r="A52" s="150">
        <v>31</v>
      </c>
      <c r="B52" s="151" t="s">
        <v>149</v>
      </c>
      <c r="C52" s="152" t="s">
        <v>150</v>
      </c>
      <c r="D52" s="153" t="s">
        <v>151</v>
      </c>
      <c r="E52" s="154">
        <v>15.1</v>
      </c>
      <c r="F52" s="154"/>
      <c r="G52" s="155">
        <f>E52*F52</f>
        <v>0</v>
      </c>
      <c r="O52" s="149">
        <v>2</v>
      </c>
      <c r="AA52" s="122">
        <v>12</v>
      </c>
      <c r="AB52" s="122">
        <v>0</v>
      </c>
      <c r="AC52" s="122">
        <v>31</v>
      </c>
      <c r="AZ52" s="122">
        <v>1</v>
      </c>
      <c r="BA52" s="122">
        <f>IF(AZ52=1,G52,0)</f>
        <v>0</v>
      </c>
      <c r="BB52" s="122">
        <f>IF(AZ52=2,G52,0)</f>
        <v>0</v>
      </c>
      <c r="BC52" s="122">
        <f>IF(AZ52=3,G52,0)</f>
        <v>0</v>
      </c>
      <c r="BD52" s="122">
        <f>IF(AZ52=4,G52,0)</f>
        <v>0</v>
      </c>
      <c r="BE52" s="122">
        <f>IF(AZ52=5,G52,0)</f>
        <v>0</v>
      </c>
      <c r="CZ52" s="122">
        <v>0</v>
      </c>
    </row>
    <row r="53" spans="1:104">
      <c r="A53" s="156"/>
      <c r="B53" s="157" t="s">
        <v>69</v>
      </c>
      <c r="C53" s="158" t="str">
        <f>CONCATENATE(B51," ",C51)</f>
        <v>9 Ostatní konstrukce, bourání</v>
      </c>
      <c r="D53" s="156"/>
      <c r="E53" s="159"/>
      <c r="F53" s="159"/>
      <c r="G53" s="160">
        <f>SUM(G51:G52)</f>
        <v>0</v>
      </c>
      <c r="O53" s="149">
        <v>4</v>
      </c>
      <c r="BA53" s="161">
        <f>SUM(BA51:BA52)</f>
        <v>0</v>
      </c>
      <c r="BB53" s="161">
        <f>SUM(BB51:BB52)</f>
        <v>0</v>
      </c>
      <c r="BC53" s="161">
        <f>SUM(BC51:BC52)</f>
        <v>0</v>
      </c>
      <c r="BD53" s="161">
        <f>SUM(BD51:BD52)</f>
        <v>0</v>
      </c>
      <c r="BE53" s="161">
        <f>SUM(BE51:BE52)</f>
        <v>0</v>
      </c>
    </row>
    <row r="54" spans="1:104">
      <c r="A54" s="142" t="s">
        <v>65</v>
      </c>
      <c r="B54" s="143" t="s">
        <v>152</v>
      </c>
      <c r="C54" s="144" t="s">
        <v>153</v>
      </c>
      <c r="D54" s="145"/>
      <c r="E54" s="146"/>
      <c r="F54" s="146"/>
      <c r="G54" s="147"/>
      <c r="H54" s="148"/>
      <c r="I54" s="148"/>
      <c r="O54" s="149">
        <v>1</v>
      </c>
    </row>
    <row r="55" spans="1:104">
      <c r="A55" s="150">
        <v>32</v>
      </c>
      <c r="B55" s="151" t="s">
        <v>154</v>
      </c>
      <c r="C55" s="152" t="s">
        <v>155</v>
      </c>
      <c r="D55" s="153" t="s">
        <v>89</v>
      </c>
      <c r="E55" s="154">
        <v>1194.2149999999999</v>
      </c>
      <c r="F55" s="154"/>
      <c r="G55" s="155">
        <f t="shared" ref="G55:G60" si="12">E55*F55</f>
        <v>0</v>
      </c>
      <c r="O55" s="149">
        <v>2</v>
      </c>
      <c r="AA55" s="122">
        <v>12</v>
      </c>
      <c r="AB55" s="122">
        <v>0</v>
      </c>
      <c r="AC55" s="122">
        <v>32</v>
      </c>
      <c r="AZ55" s="122">
        <v>1</v>
      </c>
      <c r="BA55" s="122">
        <f t="shared" ref="BA55:BA60" si="13">IF(AZ55=1,G55,0)</f>
        <v>0</v>
      </c>
      <c r="BB55" s="122">
        <f t="shared" ref="BB55:BB60" si="14">IF(AZ55=2,G55,0)</f>
        <v>0</v>
      </c>
      <c r="BC55" s="122">
        <f t="shared" ref="BC55:BC60" si="15">IF(AZ55=3,G55,0)</f>
        <v>0</v>
      </c>
      <c r="BD55" s="122">
        <f t="shared" ref="BD55:BD60" si="16">IF(AZ55=4,G55,0)</f>
        <v>0</v>
      </c>
      <c r="BE55" s="122">
        <f t="shared" ref="BE55:BE60" si="17">IF(AZ55=5,G55,0)</f>
        <v>0</v>
      </c>
      <c r="CZ55" s="122">
        <v>3.338E-2</v>
      </c>
    </row>
    <row r="56" spans="1:104">
      <c r="A56" s="150">
        <v>33</v>
      </c>
      <c r="B56" s="151" t="s">
        <v>156</v>
      </c>
      <c r="C56" s="152" t="s">
        <v>157</v>
      </c>
      <c r="D56" s="153" t="s">
        <v>89</v>
      </c>
      <c r="E56" s="154">
        <v>2388.4299999999998</v>
      </c>
      <c r="F56" s="154"/>
      <c r="G56" s="155">
        <f t="shared" si="12"/>
        <v>0</v>
      </c>
      <c r="O56" s="149">
        <v>2</v>
      </c>
      <c r="AA56" s="122">
        <v>12</v>
      </c>
      <c r="AB56" s="122">
        <v>0</v>
      </c>
      <c r="AC56" s="122">
        <v>33</v>
      </c>
      <c r="AZ56" s="122">
        <v>1</v>
      </c>
      <c r="BA56" s="122">
        <f t="shared" si="13"/>
        <v>0</v>
      </c>
      <c r="BB56" s="122">
        <f t="shared" si="14"/>
        <v>0</v>
      </c>
      <c r="BC56" s="122">
        <f t="shared" si="15"/>
        <v>0</v>
      </c>
      <c r="BD56" s="122">
        <f t="shared" si="16"/>
        <v>0</v>
      </c>
      <c r="BE56" s="122">
        <f t="shared" si="17"/>
        <v>0</v>
      </c>
      <c r="CZ56" s="122">
        <v>9.7000000000000005E-4</v>
      </c>
    </row>
    <row r="57" spans="1:104">
      <c r="A57" s="150">
        <v>34</v>
      </c>
      <c r="B57" s="151" t="s">
        <v>158</v>
      </c>
      <c r="C57" s="152" t="s">
        <v>159</v>
      </c>
      <c r="D57" s="153" t="s">
        <v>89</v>
      </c>
      <c r="E57" s="154">
        <v>1194.2149999999999</v>
      </c>
      <c r="F57" s="154"/>
      <c r="G57" s="155">
        <f t="shared" si="12"/>
        <v>0</v>
      </c>
      <c r="O57" s="149">
        <v>2</v>
      </c>
      <c r="AA57" s="122">
        <v>12</v>
      </c>
      <c r="AB57" s="122">
        <v>0</v>
      </c>
      <c r="AC57" s="122">
        <v>34</v>
      </c>
      <c r="AZ57" s="122">
        <v>1</v>
      </c>
      <c r="BA57" s="122">
        <f t="shared" si="13"/>
        <v>0</v>
      </c>
      <c r="BB57" s="122">
        <f t="shared" si="14"/>
        <v>0</v>
      </c>
      <c r="BC57" s="122">
        <f t="shared" si="15"/>
        <v>0</v>
      </c>
      <c r="BD57" s="122">
        <f t="shared" si="16"/>
        <v>0</v>
      </c>
      <c r="BE57" s="122">
        <f t="shared" si="17"/>
        <v>0</v>
      </c>
      <c r="CZ57" s="122">
        <v>0</v>
      </c>
    </row>
    <row r="58" spans="1:104">
      <c r="A58" s="150">
        <v>35</v>
      </c>
      <c r="B58" s="151" t="s">
        <v>160</v>
      </c>
      <c r="C58" s="152" t="s">
        <v>161</v>
      </c>
      <c r="D58" s="153" t="s">
        <v>89</v>
      </c>
      <c r="E58" s="154">
        <v>1194.2149999999999</v>
      </c>
      <c r="F58" s="154"/>
      <c r="G58" s="155">
        <f t="shared" si="12"/>
        <v>0</v>
      </c>
      <c r="O58" s="149">
        <v>2</v>
      </c>
      <c r="AA58" s="122">
        <v>12</v>
      </c>
      <c r="AB58" s="122">
        <v>0</v>
      </c>
      <c r="AC58" s="122">
        <v>35</v>
      </c>
      <c r="AZ58" s="122">
        <v>1</v>
      </c>
      <c r="BA58" s="122">
        <f t="shared" si="13"/>
        <v>0</v>
      </c>
      <c r="BB58" s="122">
        <f t="shared" si="14"/>
        <v>0</v>
      </c>
      <c r="BC58" s="122">
        <f t="shared" si="15"/>
        <v>0</v>
      </c>
      <c r="BD58" s="122">
        <f t="shared" si="16"/>
        <v>0</v>
      </c>
      <c r="BE58" s="122">
        <f t="shared" si="17"/>
        <v>0</v>
      </c>
      <c r="CZ58" s="122">
        <v>0</v>
      </c>
    </row>
    <row r="59" spans="1:104">
      <c r="A59" s="150">
        <v>36</v>
      </c>
      <c r="B59" s="151" t="s">
        <v>162</v>
      </c>
      <c r="C59" s="152" t="s">
        <v>163</v>
      </c>
      <c r="D59" s="153" t="s">
        <v>89</v>
      </c>
      <c r="E59" s="154">
        <v>2388.4299999999998</v>
      </c>
      <c r="F59" s="154"/>
      <c r="G59" s="155">
        <f t="shared" si="12"/>
        <v>0</v>
      </c>
      <c r="O59" s="149">
        <v>2</v>
      </c>
      <c r="AA59" s="122">
        <v>12</v>
      </c>
      <c r="AB59" s="122">
        <v>0</v>
      </c>
      <c r="AC59" s="122">
        <v>36</v>
      </c>
      <c r="AZ59" s="122">
        <v>1</v>
      </c>
      <c r="BA59" s="122">
        <f t="shared" si="13"/>
        <v>0</v>
      </c>
      <c r="BB59" s="122">
        <f t="shared" si="14"/>
        <v>0</v>
      </c>
      <c r="BC59" s="122">
        <f t="shared" si="15"/>
        <v>0</v>
      </c>
      <c r="BD59" s="122">
        <f t="shared" si="16"/>
        <v>0</v>
      </c>
      <c r="BE59" s="122">
        <f t="shared" si="17"/>
        <v>0</v>
      </c>
      <c r="CZ59" s="122">
        <v>0</v>
      </c>
    </row>
    <row r="60" spans="1:104">
      <c r="A60" s="150">
        <v>37</v>
      </c>
      <c r="B60" s="151" t="s">
        <v>164</v>
      </c>
      <c r="C60" s="152" t="s">
        <v>165</v>
      </c>
      <c r="D60" s="153" t="s">
        <v>89</v>
      </c>
      <c r="E60" s="154">
        <v>2194.2150000000001</v>
      </c>
      <c r="F60" s="154"/>
      <c r="G60" s="155">
        <f t="shared" si="12"/>
        <v>0</v>
      </c>
      <c r="O60" s="149">
        <v>2</v>
      </c>
      <c r="AA60" s="122">
        <v>12</v>
      </c>
      <c r="AB60" s="122">
        <v>0</v>
      </c>
      <c r="AC60" s="122">
        <v>37</v>
      </c>
      <c r="AZ60" s="122">
        <v>1</v>
      </c>
      <c r="BA60" s="122">
        <f t="shared" si="13"/>
        <v>0</v>
      </c>
      <c r="BB60" s="122">
        <f t="shared" si="14"/>
        <v>0</v>
      </c>
      <c r="BC60" s="122">
        <f t="shared" si="15"/>
        <v>0</v>
      </c>
      <c r="BD60" s="122">
        <f t="shared" si="16"/>
        <v>0</v>
      </c>
      <c r="BE60" s="122">
        <f t="shared" si="17"/>
        <v>0</v>
      </c>
      <c r="CZ60" s="122">
        <v>0</v>
      </c>
    </row>
    <row r="61" spans="1:104">
      <c r="A61" s="156"/>
      <c r="B61" s="157" t="s">
        <v>69</v>
      </c>
      <c r="C61" s="158" t="str">
        <f>CONCATENATE(B54," ",C54)</f>
        <v>94 Lešení a stavební výtahy</v>
      </c>
      <c r="D61" s="156"/>
      <c r="E61" s="159"/>
      <c r="F61" s="159"/>
      <c r="G61" s="160">
        <f>SUM(G54:G60)</f>
        <v>0</v>
      </c>
      <c r="O61" s="149">
        <v>4</v>
      </c>
      <c r="BA61" s="161">
        <f>SUM(BA54:BA60)</f>
        <v>0</v>
      </c>
      <c r="BB61" s="161">
        <f>SUM(BB54:BB60)</f>
        <v>0</v>
      </c>
      <c r="BC61" s="161">
        <f>SUM(BC54:BC60)</f>
        <v>0</v>
      </c>
      <c r="BD61" s="161">
        <f>SUM(BD54:BD60)</f>
        <v>0</v>
      </c>
      <c r="BE61" s="161">
        <f>SUM(BE54:BE60)</f>
        <v>0</v>
      </c>
    </row>
    <row r="62" spans="1:104">
      <c r="A62" s="142" t="s">
        <v>65</v>
      </c>
      <c r="B62" s="143" t="s">
        <v>166</v>
      </c>
      <c r="C62" s="144" t="s">
        <v>167</v>
      </c>
      <c r="D62" s="145"/>
      <c r="E62" s="146"/>
      <c r="F62" s="146"/>
      <c r="G62" s="147"/>
      <c r="H62" s="148"/>
      <c r="I62" s="148"/>
      <c r="O62" s="149">
        <v>1</v>
      </c>
    </row>
    <row r="63" spans="1:104">
      <c r="A63" s="150">
        <v>38</v>
      </c>
      <c r="B63" s="151" t="s">
        <v>168</v>
      </c>
      <c r="C63" s="152" t="s">
        <v>169</v>
      </c>
      <c r="D63" s="153" t="s">
        <v>89</v>
      </c>
      <c r="E63" s="154">
        <v>931</v>
      </c>
      <c r="F63" s="154"/>
      <c r="G63" s="155">
        <f>E63*F63</f>
        <v>0</v>
      </c>
      <c r="O63" s="149">
        <v>2</v>
      </c>
      <c r="AA63" s="122">
        <v>12</v>
      </c>
      <c r="AB63" s="122">
        <v>0</v>
      </c>
      <c r="AC63" s="122">
        <v>38</v>
      </c>
      <c r="AZ63" s="122">
        <v>1</v>
      </c>
      <c r="BA63" s="122">
        <f>IF(AZ63=1,G63,0)</f>
        <v>0</v>
      </c>
      <c r="BB63" s="122">
        <f>IF(AZ63=2,G63,0)</f>
        <v>0</v>
      </c>
      <c r="BC63" s="122">
        <f>IF(AZ63=3,G63,0)</f>
        <v>0</v>
      </c>
      <c r="BD63" s="122">
        <f>IF(AZ63=4,G63,0)</f>
        <v>0</v>
      </c>
      <c r="BE63" s="122">
        <f>IF(AZ63=5,G63,0)</f>
        <v>0</v>
      </c>
      <c r="CZ63" s="122">
        <v>4.0000000000000003E-5</v>
      </c>
    </row>
    <row r="64" spans="1:104">
      <c r="A64" s="156"/>
      <c r="B64" s="157" t="s">
        <v>69</v>
      </c>
      <c r="C64" s="158" t="str">
        <f>CONCATENATE(B62," ",C62)</f>
        <v>95 Dokončovací kce na pozem.stav.</v>
      </c>
      <c r="D64" s="156"/>
      <c r="E64" s="159"/>
      <c r="F64" s="159"/>
      <c r="G64" s="160">
        <f>SUM(G62:G63)</f>
        <v>0</v>
      </c>
      <c r="O64" s="149">
        <v>4</v>
      </c>
      <c r="BA64" s="161">
        <f>SUM(BA62:BA63)</f>
        <v>0</v>
      </c>
      <c r="BB64" s="161">
        <f>SUM(BB62:BB63)</f>
        <v>0</v>
      </c>
      <c r="BC64" s="161">
        <f>SUM(BC62:BC63)</f>
        <v>0</v>
      </c>
      <c r="BD64" s="161">
        <f>SUM(BD62:BD63)</f>
        <v>0</v>
      </c>
      <c r="BE64" s="161">
        <f>SUM(BE62:BE63)</f>
        <v>0</v>
      </c>
    </row>
    <row r="65" spans="1:104">
      <c r="A65" s="142" t="s">
        <v>65</v>
      </c>
      <c r="B65" s="143" t="s">
        <v>170</v>
      </c>
      <c r="C65" s="144" t="s">
        <v>171</v>
      </c>
      <c r="D65" s="145"/>
      <c r="E65" s="146"/>
      <c r="F65" s="146"/>
      <c r="G65" s="147"/>
      <c r="H65" s="148"/>
      <c r="I65" s="148"/>
      <c r="O65" s="149">
        <v>1</v>
      </c>
    </row>
    <row r="66" spans="1:104">
      <c r="A66" s="150">
        <v>39</v>
      </c>
      <c r="B66" s="151" t="s">
        <v>172</v>
      </c>
      <c r="C66" s="152" t="s">
        <v>173</v>
      </c>
      <c r="D66" s="153" t="s">
        <v>131</v>
      </c>
      <c r="E66" s="154">
        <v>1053.9649999999999</v>
      </c>
      <c r="F66" s="154"/>
      <c r="G66" s="155">
        <f>E66*F66</f>
        <v>0</v>
      </c>
      <c r="O66" s="149">
        <v>2</v>
      </c>
      <c r="AA66" s="122">
        <v>12</v>
      </c>
      <c r="AB66" s="122">
        <v>0</v>
      </c>
      <c r="AC66" s="122">
        <v>39</v>
      </c>
      <c r="AZ66" s="122">
        <v>1</v>
      </c>
      <c r="BA66" s="122">
        <f>IF(AZ66=1,G66,0)</f>
        <v>0</v>
      </c>
      <c r="BB66" s="122">
        <f>IF(AZ66=2,G66,0)</f>
        <v>0</v>
      </c>
      <c r="BC66" s="122">
        <f>IF(AZ66=3,G66,0)</f>
        <v>0</v>
      </c>
      <c r="BD66" s="122">
        <f>IF(AZ66=4,G66,0)</f>
        <v>0</v>
      </c>
      <c r="BE66" s="122">
        <f>IF(AZ66=5,G66,0)</f>
        <v>0</v>
      </c>
      <c r="CZ66" s="122">
        <v>0</v>
      </c>
    </row>
    <row r="67" spans="1:104">
      <c r="A67" s="156"/>
      <c r="B67" s="157" t="s">
        <v>69</v>
      </c>
      <c r="C67" s="158" t="str">
        <f>CONCATENATE(B65," ",C65)</f>
        <v>99 Staveništní přesun hmot</v>
      </c>
      <c r="D67" s="156"/>
      <c r="E67" s="159"/>
      <c r="F67" s="159"/>
      <c r="G67" s="160">
        <f>SUM(G65:G66)</f>
        <v>0</v>
      </c>
      <c r="O67" s="149">
        <v>4</v>
      </c>
      <c r="BA67" s="161">
        <f>SUM(BA65:BA66)</f>
        <v>0</v>
      </c>
      <c r="BB67" s="161">
        <f>SUM(BB65:BB66)</f>
        <v>0</v>
      </c>
      <c r="BC67" s="161">
        <f>SUM(BC65:BC66)</f>
        <v>0</v>
      </c>
      <c r="BD67" s="161">
        <f>SUM(BD65:BD66)</f>
        <v>0</v>
      </c>
      <c r="BE67" s="161">
        <f>SUM(BE65:BE66)</f>
        <v>0</v>
      </c>
    </row>
    <row r="68" spans="1:104">
      <c r="A68" s="142" t="s">
        <v>65</v>
      </c>
      <c r="B68" s="143" t="s">
        <v>174</v>
      </c>
      <c r="C68" s="144" t="s">
        <v>175</v>
      </c>
      <c r="D68" s="145"/>
      <c r="E68" s="146"/>
      <c r="F68" s="146"/>
      <c r="G68" s="147"/>
      <c r="H68" s="148"/>
      <c r="I68" s="148"/>
      <c r="O68" s="149">
        <v>1</v>
      </c>
    </row>
    <row r="69" spans="1:104">
      <c r="A69" s="150">
        <v>40</v>
      </c>
      <c r="B69" s="151" t="s">
        <v>176</v>
      </c>
      <c r="C69" s="152" t="s">
        <v>177</v>
      </c>
      <c r="D69" s="153" t="s">
        <v>89</v>
      </c>
      <c r="E69" s="154">
        <v>926.35199999999998</v>
      </c>
      <c r="F69" s="154"/>
      <c r="G69" s="155">
        <f t="shared" ref="G69:G80" si="18">E69*F69</f>
        <v>0</v>
      </c>
      <c r="O69" s="149">
        <v>2</v>
      </c>
      <c r="AA69" s="122">
        <v>12</v>
      </c>
      <c r="AB69" s="122">
        <v>0</v>
      </c>
      <c r="AC69" s="122">
        <v>40</v>
      </c>
      <c r="AZ69" s="122">
        <v>2</v>
      </c>
      <c r="BA69" s="122">
        <f t="shared" ref="BA69:BA80" si="19">IF(AZ69=1,G69,0)</f>
        <v>0</v>
      </c>
      <c r="BB69" s="122">
        <f t="shared" ref="BB69:BB80" si="20">IF(AZ69=2,G69,0)</f>
        <v>0</v>
      </c>
      <c r="BC69" s="122">
        <f t="shared" ref="BC69:BC80" si="21">IF(AZ69=3,G69,0)</f>
        <v>0</v>
      </c>
      <c r="BD69" s="122">
        <f t="shared" ref="BD69:BD80" si="22">IF(AZ69=4,G69,0)</f>
        <v>0</v>
      </c>
      <c r="BE69" s="122">
        <f t="shared" ref="BE69:BE80" si="23">IF(AZ69=5,G69,0)</f>
        <v>0</v>
      </c>
      <c r="CZ69" s="122">
        <v>1.4300000000000001E-3</v>
      </c>
    </row>
    <row r="70" spans="1:104">
      <c r="A70" s="150">
        <v>41</v>
      </c>
      <c r="B70" s="151" t="s">
        <v>178</v>
      </c>
      <c r="C70" s="152" t="s">
        <v>179</v>
      </c>
      <c r="D70" s="153" t="s">
        <v>89</v>
      </c>
      <c r="E70" s="154">
        <v>881.9</v>
      </c>
      <c r="F70" s="154"/>
      <c r="G70" s="155">
        <f t="shared" si="18"/>
        <v>0</v>
      </c>
      <c r="O70" s="149">
        <v>2</v>
      </c>
      <c r="AA70" s="122">
        <v>12</v>
      </c>
      <c r="AB70" s="122">
        <v>0</v>
      </c>
      <c r="AC70" s="122">
        <v>41</v>
      </c>
      <c r="AZ70" s="122">
        <v>2</v>
      </c>
      <c r="BA70" s="122">
        <f t="shared" si="19"/>
        <v>0</v>
      </c>
      <c r="BB70" s="122">
        <f t="shared" si="20"/>
        <v>0</v>
      </c>
      <c r="BC70" s="122">
        <f t="shared" si="21"/>
        <v>0</v>
      </c>
      <c r="BD70" s="122">
        <f t="shared" si="22"/>
        <v>0</v>
      </c>
      <c r="BE70" s="122">
        <f t="shared" si="23"/>
        <v>0</v>
      </c>
      <c r="CZ70" s="122">
        <v>0</v>
      </c>
    </row>
    <row r="71" spans="1:104">
      <c r="A71" s="150">
        <v>42</v>
      </c>
      <c r="B71" s="151" t="s">
        <v>180</v>
      </c>
      <c r="C71" s="152" t="s">
        <v>181</v>
      </c>
      <c r="D71" s="153" t="s">
        <v>89</v>
      </c>
      <c r="E71" s="154">
        <v>881.9</v>
      </c>
      <c r="F71" s="154"/>
      <c r="G71" s="155">
        <f t="shared" si="18"/>
        <v>0</v>
      </c>
      <c r="O71" s="149">
        <v>2</v>
      </c>
      <c r="AA71" s="122">
        <v>12</v>
      </c>
      <c r="AB71" s="122">
        <v>0</v>
      </c>
      <c r="AC71" s="122">
        <v>42</v>
      </c>
      <c r="AZ71" s="122">
        <v>2</v>
      </c>
      <c r="BA71" s="122">
        <f t="shared" si="19"/>
        <v>0</v>
      </c>
      <c r="BB71" s="122">
        <f t="shared" si="20"/>
        <v>0</v>
      </c>
      <c r="BC71" s="122">
        <f t="shared" si="21"/>
        <v>0</v>
      </c>
      <c r="BD71" s="122">
        <f t="shared" si="22"/>
        <v>0</v>
      </c>
      <c r="BE71" s="122">
        <f t="shared" si="23"/>
        <v>0</v>
      </c>
      <c r="CZ71" s="122">
        <v>2.1199999999999999E-3</v>
      </c>
    </row>
    <row r="72" spans="1:104" ht="22.5">
      <c r="A72" s="150">
        <v>43</v>
      </c>
      <c r="B72" s="151" t="s">
        <v>182</v>
      </c>
      <c r="C72" s="152" t="s">
        <v>183</v>
      </c>
      <c r="D72" s="153" t="s">
        <v>89</v>
      </c>
      <c r="E72" s="154">
        <v>1763.8</v>
      </c>
      <c r="F72" s="154"/>
      <c r="G72" s="155">
        <f t="shared" si="18"/>
        <v>0</v>
      </c>
      <c r="O72" s="149">
        <v>2</v>
      </c>
      <c r="AA72" s="122">
        <v>12</v>
      </c>
      <c r="AB72" s="122">
        <v>0</v>
      </c>
      <c r="AC72" s="122">
        <v>43</v>
      </c>
      <c r="AZ72" s="122">
        <v>2</v>
      </c>
      <c r="BA72" s="122">
        <f t="shared" si="19"/>
        <v>0</v>
      </c>
      <c r="BB72" s="122">
        <f t="shared" si="20"/>
        <v>0</v>
      </c>
      <c r="BC72" s="122">
        <f t="shared" si="21"/>
        <v>0</v>
      </c>
      <c r="BD72" s="122">
        <f t="shared" si="22"/>
        <v>0</v>
      </c>
      <c r="BE72" s="122">
        <f t="shared" si="23"/>
        <v>0</v>
      </c>
      <c r="CZ72" s="122">
        <v>3.4000000000000002E-4</v>
      </c>
    </row>
    <row r="73" spans="1:104">
      <c r="A73" s="150">
        <v>44</v>
      </c>
      <c r="B73" s="151" t="s">
        <v>184</v>
      </c>
      <c r="C73" s="152" t="s">
        <v>185</v>
      </c>
      <c r="D73" s="153" t="s">
        <v>89</v>
      </c>
      <c r="E73" s="154">
        <v>49.6</v>
      </c>
      <c r="F73" s="154"/>
      <c r="G73" s="155">
        <f t="shared" si="18"/>
        <v>0</v>
      </c>
      <c r="O73" s="149">
        <v>2</v>
      </c>
      <c r="AA73" s="122">
        <v>12</v>
      </c>
      <c r="AB73" s="122">
        <v>0</v>
      </c>
      <c r="AC73" s="122">
        <v>44</v>
      </c>
      <c r="AZ73" s="122">
        <v>2</v>
      </c>
      <c r="BA73" s="122">
        <f t="shared" si="19"/>
        <v>0</v>
      </c>
      <c r="BB73" s="122">
        <f t="shared" si="20"/>
        <v>0</v>
      </c>
      <c r="BC73" s="122">
        <f t="shared" si="21"/>
        <v>0</v>
      </c>
      <c r="BD73" s="122">
        <f t="shared" si="22"/>
        <v>0</v>
      </c>
      <c r="BE73" s="122">
        <f t="shared" si="23"/>
        <v>0</v>
      </c>
      <c r="CZ73" s="122">
        <v>1.7000000000000001E-4</v>
      </c>
    </row>
    <row r="74" spans="1:104">
      <c r="A74" s="150">
        <v>45</v>
      </c>
      <c r="B74" s="151" t="s">
        <v>186</v>
      </c>
      <c r="C74" s="152" t="s">
        <v>187</v>
      </c>
      <c r="D74" s="153" t="s">
        <v>89</v>
      </c>
      <c r="E74" s="154">
        <v>49.6</v>
      </c>
      <c r="F74" s="154"/>
      <c r="G74" s="155">
        <f t="shared" si="18"/>
        <v>0</v>
      </c>
      <c r="O74" s="149">
        <v>2</v>
      </c>
      <c r="AA74" s="122">
        <v>12</v>
      </c>
      <c r="AB74" s="122">
        <v>0</v>
      </c>
      <c r="AC74" s="122">
        <v>45</v>
      </c>
      <c r="AZ74" s="122">
        <v>2</v>
      </c>
      <c r="BA74" s="122">
        <f t="shared" si="19"/>
        <v>0</v>
      </c>
      <c r="BB74" s="122">
        <f t="shared" si="20"/>
        <v>0</v>
      </c>
      <c r="BC74" s="122">
        <f t="shared" si="21"/>
        <v>0</v>
      </c>
      <c r="BD74" s="122">
        <f t="shared" si="22"/>
        <v>0</v>
      </c>
      <c r="BE74" s="122">
        <f t="shared" si="23"/>
        <v>0</v>
      </c>
      <c r="CZ74" s="122">
        <v>2.3800000000000002E-3</v>
      </c>
    </row>
    <row r="75" spans="1:104">
      <c r="A75" s="150">
        <v>46</v>
      </c>
      <c r="B75" s="151" t="s">
        <v>188</v>
      </c>
      <c r="C75" s="152" t="s">
        <v>189</v>
      </c>
      <c r="D75" s="153" t="s">
        <v>89</v>
      </c>
      <c r="E75" s="154">
        <v>99.2</v>
      </c>
      <c r="F75" s="154"/>
      <c r="G75" s="155">
        <f t="shared" si="18"/>
        <v>0</v>
      </c>
      <c r="O75" s="149">
        <v>2</v>
      </c>
      <c r="AA75" s="122">
        <v>12</v>
      </c>
      <c r="AB75" s="122">
        <v>0</v>
      </c>
      <c r="AC75" s="122">
        <v>46</v>
      </c>
      <c r="AZ75" s="122">
        <v>2</v>
      </c>
      <c r="BA75" s="122">
        <f t="shared" si="19"/>
        <v>0</v>
      </c>
      <c r="BB75" s="122">
        <f t="shared" si="20"/>
        <v>0</v>
      </c>
      <c r="BC75" s="122">
        <f t="shared" si="21"/>
        <v>0</v>
      </c>
      <c r="BD75" s="122">
        <f t="shared" si="22"/>
        <v>0</v>
      </c>
      <c r="BE75" s="122">
        <f t="shared" si="23"/>
        <v>0</v>
      </c>
      <c r="CZ75" s="122">
        <v>5.4000000000000001E-4</v>
      </c>
    </row>
    <row r="76" spans="1:104">
      <c r="A76" s="150">
        <v>47</v>
      </c>
      <c r="B76" s="151" t="s">
        <v>190</v>
      </c>
      <c r="C76" s="152" t="s">
        <v>191</v>
      </c>
      <c r="D76" s="153" t="s">
        <v>192</v>
      </c>
      <c r="E76" s="154">
        <v>188.7</v>
      </c>
      <c r="F76" s="154"/>
      <c r="G76" s="155">
        <f t="shared" si="18"/>
        <v>0</v>
      </c>
      <c r="O76" s="149">
        <v>2</v>
      </c>
      <c r="AA76" s="122">
        <v>12</v>
      </c>
      <c r="AB76" s="122">
        <v>1</v>
      </c>
      <c r="AC76" s="122">
        <v>47</v>
      </c>
      <c r="AZ76" s="122">
        <v>2</v>
      </c>
      <c r="BA76" s="122">
        <f t="shared" si="19"/>
        <v>0</v>
      </c>
      <c r="BB76" s="122">
        <f t="shared" si="20"/>
        <v>0</v>
      </c>
      <c r="BC76" s="122">
        <f t="shared" si="21"/>
        <v>0</v>
      </c>
      <c r="BD76" s="122">
        <f t="shared" si="22"/>
        <v>0</v>
      </c>
      <c r="BE76" s="122">
        <f t="shared" si="23"/>
        <v>0</v>
      </c>
      <c r="CZ76" s="122">
        <v>1</v>
      </c>
    </row>
    <row r="77" spans="1:104" ht="22.5">
      <c r="A77" s="150">
        <v>48</v>
      </c>
      <c r="B77" s="151" t="s">
        <v>193</v>
      </c>
      <c r="C77" s="152" t="s">
        <v>194</v>
      </c>
      <c r="D77" s="153" t="s">
        <v>89</v>
      </c>
      <c r="E77" s="154">
        <v>881.9</v>
      </c>
      <c r="F77" s="154"/>
      <c r="G77" s="155">
        <f t="shared" si="18"/>
        <v>0</v>
      </c>
      <c r="O77" s="149">
        <v>2</v>
      </c>
      <c r="AA77" s="122">
        <v>12</v>
      </c>
      <c r="AB77" s="122">
        <v>0</v>
      </c>
      <c r="AC77" s="122">
        <v>48</v>
      </c>
      <c r="AZ77" s="122">
        <v>2</v>
      </c>
      <c r="BA77" s="122">
        <f t="shared" si="19"/>
        <v>0</v>
      </c>
      <c r="BB77" s="122">
        <f t="shared" si="20"/>
        <v>0</v>
      </c>
      <c r="BC77" s="122">
        <f t="shared" si="21"/>
        <v>0</v>
      </c>
      <c r="BD77" s="122">
        <f t="shared" si="22"/>
        <v>0</v>
      </c>
      <c r="BE77" s="122">
        <f t="shared" si="23"/>
        <v>0</v>
      </c>
      <c r="CZ77" s="122">
        <v>3.4000000000000002E-4</v>
      </c>
    </row>
    <row r="78" spans="1:104">
      <c r="A78" s="150" t="s">
        <v>552</v>
      </c>
      <c r="B78" s="151" t="s">
        <v>553</v>
      </c>
      <c r="C78" s="152" t="s">
        <v>554</v>
      </c>
      <c r="D78" s="153" t="s">
        <v>89</v>
      </c>
      <c r="E78" s="154">
        <v>556.67999999999995</v>
      </c>
      <c r="F78" s="154"/>
      <c r="G78" s="155">
        <f t="shared" si="18"/>
        <v>0</v>
      </c>
      <c r="O78" s="149"/>
    </row>
    <row r="79" spans="1:104">
      <c r="A79" s="150"/>
      <c r="B79" s="151" t="s">
        <v>550</v>
      </c>
      <c r="C79" s="152" t="s">
        <v>551</v>
      </c>
      <c r="D79" s="153" t="s">
        <v>89</v>
      </c>
      <c r="E79" s="154">
        <v>612</v>
      </c>
      <c r="F79" s="154"/>
      <c r="G79" s="155">
        <f t="shared" si="18"/>
        <v>0</v>
      </c>
      <c r="O79" s="149"/>
    </row>
    <row r="80" spans="1:104">
      <c r="A80" s="150">
        <v>49</v>
      </c>
      <c r="B80" s="151" t="s">
        <v>195</v>
      </c>
      <c r="C80" s="152" t="s">
        <v>196</v>
      </c>
      <c r="D80" s="153" t="s">
        <v>54</v>
      </c>
      <c r="E80" s="154">
        <v>4.45</v>
      </c>
      <c r="F80" s="154"/>
      <c r="G80" s="155">
        <f t="shared" si="18"/>
        <v>0</v>
      </c>
      <c r="O80" s="149">
        <v>2</v>
      </c>
      <c r="AA80" s="122">
        <v>12</v>
      </c>
      <c r="AB80" s="122">
        <v>0</v>
      </c>
      <c r="AC80" s="122">
        <v>49</v>
      </c>
      <c r="AZ80" s="122">
        <v>2</v>
      </c>
      <c r="BA80" s="122">
        <f t="shared" si="19"/>
        <v>0</v>
      </c>
      <c r="BB80" s="122">
        <f t="shared" si="20"/>
        <v>0</v>
      </c>
      <c r="BC80" s="122">
        <f t="shared" si="21"/>
        <v>0</v>
      </c>
      <c r="BD80" s="122">
        <f t="shared" si="22"/>
        <v>0</v>
      </c>
      <c r="BE80" s="122">
        <f t="shared" si="23"/>
        <v>0</v>
      </c>
      <c r="CZ80" s="122">
        <v>0</v>
      </c>
    </row>
    <row r="81" spans="1:104">
      <c r="A81" s="156"/>
      <c r="B81" s="157" t="s">
        <v>69</v>
      </c>
      <c r="C81" s="158" t="str">
        <f>CONCATENATE(B68," ",C68)</f>
        <v>711 Izolace proti vodě</v>
      </c>
      <c r="D81" s="156"/>
      <c r="E81" s="159"/>
      <c r="F81" s="159"/>
      <c r="G81" s="160">
        <f>SUM(G68:G80)</f>
        <v>0</v>
      </c>
      <c r="O81" s="149">
        <v>4</v>
      </c>
      <c r="BA81" s="161">
        <f>SUM(BA68:BA80)</f>
        <v>0</v>
      </c>
      <c r="BB81" s="161">
        <f>SUM(BB68:BB80)</f>
        <v>0</v>
      </c>
      <c r="BC81" s="161">
        <f>SUM(BC68:BC80)</f>
        <v>0</v>
      </c>
      <c r="BD81" s="161">
        <f>SUM(BD68:BD80)</f>
        <v>0</v>
      </c>
      <c r="BE81" s="161">
        <f>SUM(BE68:BE80)</f>
        <v>0</v>
      </c>
    </row>
    <row r="82" spans="1:104">
      <c r="A82" s="142" t="s">
        <v>65</v>
      </c>
      <c r="B82" s="143" t="s">
        <v>197</v>
      </c>
      <c r="C82" s="144" t="s">
        <v>198</v>
      </c>
      <c r="D82" s="145"/>
      <c r="E82" s="146"/>
      <c r="F82" s="146"/>
      <c r="G82" s="147"/>
      <c r="H82" s="148"/>
      <c r="I82" s="148"/>
      <c r="O82" s="149">
        <v>1</v>
      </c>
    </row>
    <row r="83" spans="1:104">
      <c r="A83" s="150">
        <v>50</v>
      </c>
      <c r="B83" s="151" t="s">
        <v>199</v>
      </c>
      <c r="C83" s="152" t="s">
        <v>200</v>
      </c>
      <c r="D83" s="153" t="s">
        <v>89</v>
      </c>
      <c r="E83" s="154">
        <v>1205.28</v>
      </c>
      <c r="F83" s="154"/>
      <c r="G83" s="155">
        <f t="shared" ref="G83:G90" si="24">E83*F83</f>
        <v>0</v>
      </c>
      <c r="O83" s="149">
        <v>2</v>
      </c>
      <c r="AA83" s="122">
        <v>12</v>
      </c>
      <c r="AB83" s="122">
        <v>0</v>
      </c>
      <c r="AC83" s="122">
        <v>50</v>
      </c>
      <c r="AZ83" s="122">
        <v>2</v>
      </c>
      <c r="BA83" s="122">
        <f t="shared" ref="BA83:BA90" si="25">IF(AZ83=1,G83,0)</f>
        <v>0</v>
      </c>
      <c r="BB83" s="122">
        <f t="shared" ref="BB83:BB90" si="26">IF(AZ83=2,G83,0)</f>
        <v>0</v>
      </c>
      <c r="BC83" s="122">
        <f t="shared" ref="BC83:BC90" si="27">IF(AZ83=3,G83,0)</f>
        <v>0</v>
      </c>
      <c r="BD83" s="122">
        <f t="shared" ref="BD83:BD90" si="28">IF(AZ83=4,G83,0)</f>
        <v>0</v>
      </c>
      <c r="BE83" s="122">
        <f t="shared" ref="BE83:BE90" si="29">IF(AZ83=5,G83,0)</f>
        <v>0</v>
      </c>
      <c r="CZ83" s="122">
        <v>3.5E-4</v>
      </c>
    </row>
    <row r="84" spans="1:104">
      <c r="A84" s="150">
        <v>51</v>
      </c>
      <c r="B84" s="151" t="s">
        <v>201</v>
      </c>
      <c r="C84" s="152" t="s">
        <v>202</v>
      </c>
      <c r="D84" s="153" t="s">
        <v>89</v>
      </c>
      <c r="E84" s="154">
        <v>235.2</v>
      </c>
      <c r="F84" s="154"/>
      <c r="G84" s="155">
        <f t="shared" si="24"/>
        <v>0</v>
      </c>
      <c r="O84" s="149">
        <v>2</v>
      </c>
      <c r="AA84" s="122">
        <v>12</v>
      </c>
      <c r="AB84" s="122">
        <v>0</v>
      </c>
      <c r="AC84" s="122">
        <v>51</v>
      </c>
      <c r="AZ84" s="122">
        <v>2</v>
      </c>
      <c r="BA84" s="122">
        <f t="shared" si="25"/>
        <v>0</v>
      </c>
      <c r="BB84" s="122">
        <f t="shared" si="26"/>
        <v>0</v>
      </c>
      <c r="BC84" s="122">
        <f t="shared" si="27"/>
        <v>0</v>
      </c>
      <c r="BD84" s="122">
        <f t="shared" si="28"/>
        <v>0</v>
      </c>
      <c r="BE84" s="122">
        <f t="shared" si="29"/>
        <v>0</v>
      </c>
      <c r="CZ84" s="122">
        <v>4.0999999999999999E-4</v>
      </c>
    </row>
    <row r="85" spans="1:104">
      <c r="A85" s="150">
        <v>52</v>
      </c>
      <c r="B85" s="151" t="s">
        <v>203</v>
      </c>
      <c r="C85" s="152" t="s">
        <v>204</v>
      </c>
      <c r="D85" s="153" t="s">
        <v>89</v>
      </c>
      <c r="E85" s="154">
        <v>792.649</v>
      </c>
      <c r="F85" s="154"/>
      <c r="G85" s="155">
        <f t="shared" si="24"/>
        <v>0</v>
      </c>
      <c r="O85" s="149">
        <v>2</v>
      </c>
      <c r="AA85" s="122">
        <v>12</v>
      </c>
      <c r="AB85" s="122">
        <v>1</v>
      </c>
      <c r="AC85" s="122">
        <v>52</v>
      </c>
      <c r="AZ85" s="122">
        <v>2</v>
      </c>
      <c r="BA85" s="122">
        <f t="shared" si="25"/>
        <v>0</v>
      </c>
      <c r="BB85" s="122">
        <f t="shared" si="26"/>
        <v>0</v>
      </c>
      <c r="BC85" s="122">
        <f t="shared" si="27"/>
        <v>0</v>
      </c>
      <c r="BD85" s="122">
        <f t="shared" si="28"/>
        <v>0</v>
      </c>
      <c r="BE85" s="122">
        <f t="shared" si="29"/>
        <v>0</v>
      </c>
      <c r="CZ85" s="122">
        <v>4.0000000000000001E-3</v>
      </c>
    </row>
    <row r="86" spans="1:104">
      <c r="A86" s="150">
        <v>53</v>
      </c>
      <c r="B86" s="151" t="s">
        <v>205</v>
      </c>
      <c r="C86" s="152" t="s">
        <v>206</v>
      </c>
      <c r="D86" s="153" t="s">
        <v>89</v>
      </c>
      <c r="E86" s="154">
        <v>792.649</v>
      </c>
      <c r="F86" s="154"/>
      <c r="G86" s="155">
        <f t="shared" si="24"/>
        <v>0</v>
      </c>
      <c r="O86" s="149">
        <v>2</v>
      </c>
      <c r="AA86" s="122">
        <v>12</v>
      </c>
      <c r="AB86" s="122">
        <v>1</v>
      </c>
      <c r="AC86" s="122">
        <v>53</v>
      </c>
      <c r="AZ86" s="122">
        <v>2</v>
      </c>
      <c r="BA86" s="122">
        <f t="shared" si="25"/>
        <v>0</v>
      </c>
      <c r="BB86" s="122">
        <f t="shared" si="26"/>
        <v>0</v>
      </c>
      <c r="BC86" s="122">
        <f t="shared" si="27"/>
        <v>0</v>
      </c>
      <c r="BD86" s="122">
        <f t="shared" si="28"/>
        <v>0</v>
      </c>
      <c r="BE86" s="122">
        <f t="shared" si="29"/>
        <v>0</v>
      </c>
      <c r="CZ86" s="122">
        <v>5.4999999999999997E-3</v>
      </c>
    </row>
    <row r="87" spans="1:104">
      <c r="A87" s="150">
        <v>54</v>
      </c>
      <c r="B87" s="151" t="s">
        <v>207</v>
      </c>
      <c r="C87" s="152" t="s">
        <v>208</v>
      </c>
      <c r="D87" s="153" t="s">
        <v>89</v>
      </c>
      <c r="E87" s="154">
        <v>114.24</v>
      </c>
      <c r="F87" s="154"/>
      <c r="G87" s="155">
        <f t="shared" si="24"/>
        <v>0</v>
      </c>
      <c r="O87" s="149">
        <v>2</v>
      </c>
      <c r="AA87" s="122">
        <v>12</v>
      </c>
      <c r="AB87" s="122">
        <v>0</v>
      </c>
      <c r="AC87" s="122">
        <v>54</v>
      </c>
      <c r="AZ87" s="122">
        <v>2</v>
      </c>
      <c r="BA87" s="122">
        <f t="shared" si="25"/>
        <v>0</v>
      </c>
      <c r="BB87" s="122">
        <f t="shared" si="26"/>
        <v>0</v>
      </c>
      <c r="BC87" s="122">
        <f t="shared" si="27"/>
        <v>0</v>
      </c>
      <c r="BD87" s="122">
        <f t="shared" si="28"/>
        <v>0</v>
      </c>
      <c r="BE87" s="122">
        <f t="shared" si="29"/>
        <v>0</v>
      </c>
      <c r="CZ87" s="122">
        <v>6.2599999999999999E-3</v>
      </c>
    </row>
    <row r="88" spans="1:104">
      <c r="A88" s="150">
        <v>55</v>
      </c>
      <c r="B88" s="151" t="s">
        <v>209</v>
      </c>
      <c r="C88" s="152" t="s">
        <v>210</v>
      </c>
      <c r="D88" s="153" t="s">
        <v>89</v>
      </c>
      <c r="E88" s="154">
        <v>87.36</v>
      </c>
      <c r="F88" s="154"/>
      <c r="G88" s="155">
        <f t="shared" si="24"/>
        <v>0</v>
      </c>
      <c r="O88" s="149">
        <v>2</v>
      </c>
      <c r="AA88" s="122">
        <v>12</v>
      </c>
      <c r="AB88" s="122">
        <v>0</v>
      </c>
      <c r="AC88" s="122">
        <v>55</v>
      </c>
      <c r="AZ88" s="122">
        <v>2</v>
      </c>
      <c r="BA88" s="122">
        <f t="shared" si="25"/>
        <v>0</v>
      </c>
      <c r="BB88" s="122">
        <f t="shared" si="26"/>
        <v>0</v>
      </c>
      <c r="BC88" s="122">
        <f t="shared" si="27"/>
        <v>0</v>
      </c>
      <c r="BD88" s="122">
        <f t="shared" si="28"/>
        <v>0</v>
      </c>
      <c r="BE88" s="122">
        <f t="shared" si="29"/>
        <v>0</v>
      </c>
      <c r="CZ88" s="122">
        <v>1.15E-3</v>
      </c>
    </row>
    <row r="89" spans="1:104">
      <c r="A89" s="150">
        <v>56</v>
      </c>
      <c r="B89" s="151" t="s">
        <v>211</v>
      </c>
      <c r="C89" s="152" t="s">
        <v>212</v>
      </c>
      <c r="D89" s="153" t="s">
        <v>89</v>
      </c>
      <c r="E89" s="154">
        <v>108.8</v>
      </c>
      <c r="F89" s="154"/>
      <c r="G89" s="155">
        <f t="shared" si="24"/>
        <v>0</v>
      </c>
      <c r="O89" s="149">
        <v>2</v>
      </c>
      <c r="AA89" s="122">
        <v>12</v>
      </c>
      <c r="AB89" s="122">
        <v>0</v>
      </c>
      <c r="AC89" s="122">
        <v>56</v>
      </c>
      <c r="AZ89" s="122">
        <v>2</v>
      </c>
      <c r="BA89" s="122">
        <f t="shared" si="25"/>
        <v>0</v>
      </c>
      <c r="BB89" s="122">
        <f t="shared" si="26"/>
        <v>0</v>
      </c>
      <c r="BC89" s="122">
        <f t="shared" si="27"/>
        <v>0</v>
      </c>
      <c r="BD89" s="122">
        <f t="shared" si="28"/>
        <v>0</v>
      </c>
      <c r="BE89" s="122">
        <f t="shared" si="29"/>
        <v>0</v>
      </c>
      <c r="CZ89" s="122">
        <v>0</v>
      </c>
    </row>
    <row r="90" spans="1:104">
      <c r="A90" s="150">
        <v>57</v>
      </c>
      <c r="B90" s="151" t="s">
        <v>213</v>
      </c>
      <c r="C90" s="152" t="s">
        <v>214</v>
      </c>
      <c r="D90" s="153" t="s">
        <v>54</v>
      </c>
      <c r="E90" s="154">
        <v>5.0999999999999996</v>
      </c>
      <c r="F90" s="154"/>
      <c r="G90" s="155">
        <f t="shared" si="24"/>
        <v>0</v>
      </c>
      <c r="O90" s="149">
        <v>2</v>
      </c>
      <c r="AA90" s="122">
        <v>12</v>
      </c>
      <c r="AB90" s="122">
        <v>0</v>
      </c>
      <c r="AC90" s="122">
        <v>57</v>
      </c>
      <c r="AZ90" s="122">
        <v>2</v>
      </c>
      <c r="BA90" s="122">
        <f t="shared" si="25"/>
        <v>0</v>
      </c>
      <c r="BB90" s="122">
        <f t="shared" si="26"/>
        <v>0</v>
      </c>
      <c r="BC90" s="122">
        <f t="shared" si="27"/>
        <v>0</v>
      </c>
      <c r="BD90" s="122">
        <f t="shared" si="28"/>
        <v>0</v>
      </c>
      <c r="BE90" s="122">
        <f t="shared" si="29"/>
        <v>0</v>
      </c>
      <c r="CZ90" s="122">
        <v>0</v>
      </c>
    </row>
    <row r="91" spans="1:104">
      <c r="A91" s="156"/>
      <c r="B91" s="157" t="s">
        <v>69</v>
      </c>
      <c r="C91" s="158" t="str">
        <f>CONCATENATE(B82," ",C82)</f>
        <v>712 Živičné krytiny</v>
      </c>
      <c r="D91" s="156"/>
      <c r="E91" s="159"/>
      <c r="F91" s="159"/>
      <c r="G91" s="160">
        <f>SUM(G82:G90)</f>
        <v>0</v>
      </c>
      <c r="O91" s="149">
        <v>4</v>
      </c>
      <c r="BA91" s="161">
        <f>SUM(BA82:BA90)</f>
        <v>0</v>
      </c>
      <c r="BB91" s="161">
        <f>SUM(BB82:BB90)</f>
        <v>0</v>
      </c>
      <c r="BC91" s="161">
        <f>SUM(BC82:BC90)</f>
        <v>0</v>
      </c>
      <c r="BD91" s="161">
        <f>SUM(BD82:BD90)</f>
        <v>0</v>
      </c>
      <c r="BE91" s="161">
        <f>SUM(BE82:BE90)</f>
        <v>0</v>
      </c>
    </row>
    <row r="92" spans="1:104">
      <c r="A92" s="142" t="s">
        <v>65</v>
      </c>
      <c r="B92" s="143" t="s">
        <v>215</v>
      </c>
      <c r="C92" s="144" t="s">
        <v>216</v>
      </c>
      <c r="D92" s="145"/>
      <c r="E92" s="146"/>
      <c r="F92" s="146"/>
      <c r="G92" s="147"/>
      <c r="H92" s="148"/>
      <c r="I92" s="148"/>
      <c r="O92" s="149">
        <v>1</v>
      </c>
    </row>
    <row r="93" spans="1:104">
      <c r="A93" s="150">
        <v>58</v>
      </c>
      <c r="B93" s="151" t="s">
        <v>217</v>
      </c>
      <c r="C93" s="152" t="s">
        <v>218</v>
      </c>
      <c r="D93" s="153" t="s">
        <v>89</v>
      </c>
      <c r="E93" s="154">
        <v>297.60000000000002</v>
      </c>
      <c r="F93" s="154"/>
      <c r="G93" s="155">
        <f t="shared" ref="G93:G101" si="30">E93*F93</f>
        <v>0</v>
      </c>
      <c r="O93" s="149">
        <v>2</v>
      </c>
      <c r="AA93" s="122">
        <v>12</v>
      </c>
      <c r="AB93" s="122">
        <v>0</v>
      </c>
      <c r="AC93" s="122">
        <v>58</v>
      </c>
      <c r="AZ93" s="122">
        <v>2</v>
      </c>
      <c r="BA93" s="122">
        <f t="shared" ref="BA93:BA101" si="31">IF(AZ93=1,G93,0)</f>
        <v>0</v>
      </c>
      <c r="BB93" s="122">
        <f t="shared" ref="BB93:BB101" si="32">IF(AZ93=2,G93,0)</f>
        <v>0</v>
      </c>
      <c r="BC93" s="122">
        <f t="shared" ref="BC93:BC101" si="33">IF(AZ93=3,G93,0)</f>
        <v>0</v>
      </c>
      <c r="BD93" s="122">
        <f t="shared" ref="BD93:BD101" si="34">IF(AZ93=4,G93,0)</f>
        <v>0</v>
      </c>
      <c r="BE93" s="122">
        <f t="shared" ref="BE93:BE101" si="35">IF(AZ93=5,G93,0)</f>
        <v>0</v>
      </c>
      <c r="CZ93" s="122">
        <v>2.2899999999999999E-3</v>
      </c>
    </row>
    <row r="94" spans="1:104">
      <c r="A94" s="150">
        <v>59</v>
      </c>
      <c r="B94" s="151" t="s">
        <v>219</v>
      </c>
      <c r="C94" s="152" t="s">
        <v>220</v>
      </c>
      <c r="D94" s="153" t="s">
        <v>89</v>
      </c>
      <c r="E94" s="154">
        <v>105.6</v>
      </c>
      <c r="F94" s="154"/>
      <c r="G94" s="155">
        <f t="shared" si="30"/>
        <v>0</v>
      </c>
      <c r="O94" s="149">
        <v>2</v>
      </c>
      <c r="AA94" s="122">
        <v>12</v>
      </c>
      <c r="AB94" s="122">
        <v>0</v>
      </c>
      <c r="AC94" s="122">
        <v>59</v>
      </c>
      <c r="AZ94" s="122">
        <v>2</v>
      </c>
      <c r="BA94" s="122">
        <f t="shared" si="31"/>
        <v>0</v>
      </c>
      <c r="BB94" s="122">
        <f t="shared" si="32"/>
        <v>0</v>
      </c>
      <c r="BC94" s="122">
        <f t="shared" si="33"/>
        <v>0</v>
      </c>
      <c r="BD94" s="122">
        <f t="shared" si="34"/>
        <v>0</v>
      </c>
      <c r="BE94" s="122">
        <f t="shared" si="35"/>
        <v>0</v>
      </c>
      <c r="CZ94" s="122">
        <v>1.3999999999999999E-4</v>
      </c>
    </row>
    <row r="95" spans="1:104">
      <c r="A95" s="150">
        <v>60</v>
      </c>
      <c r="B95" s="151" t="s">
        <v>221</v>
      </c>
      <c r="C95" s="152" t="s">
        <v>222</v>
      </c>
      <c r="D95" s="153" t="s">
        <v>89</v>
      </c>
      <c r="E95" s="154">
        <v>87.36</v>
      </c>
      <c r="F95" s="154"/>
      <c r="G95" s="155">
        <f t="shared" si="30"/>
        <v>0</v>
      </c>
      <c r="O95" s="149">
        <v>2</v>
      </c>
      <c r="AA95" s="122">
        <v>12</v>
      </c>
      <c r="AB95" s="122">
        <v>0</v>
      </c>
      <c r="AC95" s="122">
        <v>60</v>
      </c>
      <c r="AZ95" s="122">
        <v>2</v>
      </c>
      <c r="BA95" s="122">
        <f t="shared" si="31"/>
        <v>0</v>
      </c>
      <c r="BB95" s="122">
        <f t="shared" si="32"/>
        <v>0</v>
      </c>
      <c r="BC95" s="122">
        <f t="shared" si="33"/>
        <v>0</v>
      </c>
      <c r="BD95" s="122">
        <f t="shared" si="34"/>
        <v>0</v>
      </c>
      <c r="BE95" s="122">
        <f t="shared" si="35"/>
        <v>0</v>
      </c>
      <c r="CZ95" s="122">
        <v>1E-4</v>
      </c>
    </row>
    <row r="96" spans="1:104">
      <c r="A96" s="150">
        <v>61</v>
      </c>
      <c r="B96" s="151" t="s">
        <v>223</v>
      </c>
      <c r="C96" s="152" t="s">
        <v>224</v>
      </c>
      <c r="D96" s="153" t="s">
        <v>89</v>
      </c>
      <c r="E96" s="154">
        <v>119.68</v>
      </c>
      <c r="F96" s="154"/>
      <c r="G96" s="155">
        <f t="shared" si="30"/>
        <v>0</v>
      </c>
      <c r="O96" s="149">
        <v>2</v>
      </c>
      <c r="AA96" s="122">
        <v>12</v>
      </c>
      <c r="AB96" s="122">
        <v>0</v>
      </c>
      <c r="AC96" s="122">
        <v>61</v>
      </c>
      <c r="AZ96" s="122">
        <v>2</v>
      </c>
      <c r="BA96" s="122">
        <f t="shared" si="31"/>
        <v>0</v>
      </c>
      <c r="BB96" s="122">
        <f t="shared" si="32"/>
        <v>0</v>
      </c>
      <c r="BC96" s="122">
        <f t="shared" si="33"/>
        <v>0</v>
      </c>
      <c r="BD96" s="122">
        <f t="shared" si="34"/>
        <v>0</v>
      </c>
      <c r="BE96" s="122">
        <f t="shared" si="35"/>
        <v>0</v>
      </c>
      <c r="CZ96" s="122">
        <v>3.4000000000000002E-4</v>
      </c>
    </row>
    <row r="97" spans="1:104">
      <c r="A97" s="150">
        <v>62</v>
      </c>
      <c r="B97" s="151" t="s">
        <v>225</v>
      </c>
      <c r="C97" s="152" t="s">
        <v>226</v>
      </c>
      <c r="D97" s="153" t="s">
        <v>89</v>
      </c>
      <c r="E97" s="154">
        <v>108.8</v>
      </c>
      <c r="F97" s="154"/>
      <c r="G97" s="155">
        <f t="shared" si="30"/>
        <v>0</v>
      </c>
      <c r="O97" s="149">
        <v>2</v>
      </c>
      <c r="AA97" s="122">
        <v>12</v>
      </c>
      <c r="AB97" s="122">
        <v>0</v>
      </c>
      <c r="AC97" s="122">
        <v>62</v>
      </c>
      <c r="AZ97" s="122">
        <v>2</v>
      </c>
      <c r="BA97" s="122">
        <f t="shared" si="31"/>
        <v>0</v>
      </c>
      <c r="BB97" s="122">
        <f t="shared" si="32"/>
        <v>0</v>
      </c>
      <c r="BC97" s="122">
        <f t="shared" si="33"/>
        <v>0</v>
      </c>
      <c r="BD97" s="122">
        <f t="shared" si="34"/>
        <v>0</v>
      </c>
      <c r="BE97" s="122">
        <f t="shared" si="35"/>
        <v>0</v>
      </c>
      <c r="CZ97" s="122">
        <v>0</v>
      </c>
    </row>
    <row r="98" spans="1:104">
      <c r="A98" s="150">
        <v>63</v>
      </c>
      <c r="B98" s="151" t="s">
        <v>227</v>
      </c>
      <c r="C98" s="152" t="s">
        <v>228</v>
      </c>
      <c r="D98" s="153" t="s">
        <v>89</v>
      </c>
      <c r="E98" s="154">
        <v>91.52</v>
      </c>
      <c r="F98" s="154"/>
      <c r="G98" s="155">
        <f t="shared" si="30"/>
        <v>0</v>
      </c>
      <c r="O98" s="149">
        <v>2</v>
      </c>
      <c r="AA98" s="122">
        <v>12</v>
      </c>
      <c r="AB98" s="122">
        <v>1</v>
      </c>
      <c r="AC98" s="122">
        <v>63</v>
      </c>
      <c r="AZ98" s="122">
        <v>2</v>
      </c>
      <c r="BA98" s="122">
        <f t="shared" si="31"/>
        <v>0</v>
      </c>
      <c r="BB98" s="122">
        <f t="shared" si="32"/>
        <v>0</v>
      </c>
      <c r="BC98" s="122">
        <f t="shared" si="33"/>
        <v>0</v>
      </c>
      <c r="BD98" s="122">
        <f t="shared" si="34"/>
        <v>0</v>
      </c>
      <c r="BE98" s="122">
        <f t="shared" si="35"/>
        <v>0</v>
      </c>
      <c r="CZ98" s="122">
        <v>4.0099999999999997E-3</v>
      </c>
    </row>
    <row r="99" spans="1:104">
      <c r="A99" s="150">
        <v>64</v>
      </c>
      <c r="B99" s="151" t="s">
        <v>229</v>
      </c>
      <c r="C99" s="152" t="s">
        <v>230</v>
      </c>
      <c r="D99" s="153" t="s">
        <v>72</v>
      </c>
      <c r="E99" s="154">
        <v>5.984</v>
      </c>
      <c r="F99" s="154"/>
      <c r="G99" s="155">
        <f t="shared" si="30"/>
        <v>0</v>
      </c>
      <c r="O99" s="149">
        <v>2</v>
      </c>
      <c r="AA99" s="122">
        <v>12</v>
      </c>
      <c r="AB99" s="122">
        <v>1</v>
      </c>
      <c r="AC99" s="122">
        <v>64</v>
      </c>
      <c r="AZ99" s="122">
        <v>2</v>
      </c>
      <c r="BA99" s="122">
        <f t="shared" si="31"/>
        <v>0</v>
      </c>
      <c r="BB99" s="122">
        <f t="shared" si="32"/>
        <v>0</v>
      </c>
      <c r="BC99" s="122">
        <f t="shared" si="33"/>
        <v>0</v>
      </c>
      <c r="BD99" s="122">
        <f t="shared" si="34"/>
        <v>0</v>
      </c>
      <c r="BE99" s="122">
        <f t="shared" si="35"/>
        <v>0</v>
      </c>
      <c r="CZ99" s="122">
        <v>2.5000000000000001E-2</v>
      </c>
    </row>
    <row r="100" spans="1:104">
      <c r="A100" s="150">
        <v>65</v>
      </c>
      <c r="B100" s="151" t="s">
        <v>231</v>
      </c>
      <c r="C100" s="152" t="s">
        <v>232</v>
      </c>
      <c r="D100" s="153" t="s">
        <v>89</v>
      </c>
      <c r="E100" s="154">
        <v>116.16</v>
      </c>
      <c r="F100" s="154"/>
      <c r="G100" s="155">
        <f t="shared" si="30"/>
        <v>0</v>
      </c>
      <c r="O100" s="149">
        <v>2</v>
      </c>
      <c r="AA100" s="122">
        <v>12</v>
      </c>
      <c r="AB100" s="122">
        <v>1</v>
      </c>
      <c r="AC100" s="122">
        <v>65</v>
      </c>
      <c r="AZ100" s="122">
        <v>2</v>
      </c>
      <c r="BA100" s="122">
        <f t="shared" si="31"/>
        <v>0</v>
      </c>
      <c r="BB100" s="122">
        <f t="shared" si="32"/>
        <v>0</v>
      </c>
      <c r="BC100" s="122">
        <f t="shared" si="33"/>
        <v>0</v>
      </c>
      <c r="BD100" s="122">
        <f t="shared" si="34"/>
        <v>0</v>
      </c>
      <c r="BE100" s="122">
        <f t="shared" si="35"/>
        <v>0</v>
      </c>
      <c r="CZ100" s="122">
        <v>3.0000000000000001E-3</v>
      </c>
    </row>
    <row r="101" spans="1:104">
      <c r="A101" s="150">
        <v>66</v>
      </c>
      <c r="B101" s="151" t="s">
        <v>233</v>
      </c>
      <c r="C101" s="152" t="s">
        <v>234</v>
      </c>
      <c r="D101" s="153" t="s">
        <v>54</v>
      </c>
      <c r="E101" s="154">
        <v>2.1</v>
      </c>
      <c r="F101" s="154"/>
      <c r="G101" s="155">
        <f t="shared" si="30"/>
        <v>0</v>
      </c>
      <c r="O101" s="149">
        <v>2</v>
      </c>
      <c r="AA101" s="122">
        <v>12</v>
      </c>
      <c r="AB101" s="122">
        <v>0</v>
      </c>
      <c r="AC101" s="122">
        <v>66</v>
      </c>
      <c r="AZ101" s="122">
        <v>2</v>
      </c>
      <c r="BA101" s="122">
        <f t="shared" si="31"/>
        <v>0</v>
      </c>
      <c r="BB101" s="122">
        <f t="shared" si="32"/>
        <v>0</v>
      </c>
      <c r="BC101" s="122">
        <f t="shared" si="33"/>
        <v>0</v>
      </c>
      <c r="BD101" s="122">
        <f t="shared" si="34"/>
        <v>0</v>
      </c>
      <c r="BE101" s="122">
        <f t="shared" si="35"/>
        <v>0</v>
      </c>
      <c r="CZ101" s="122">
        <v>0</v>
      </c>
    </row>
    <row r="102" spans="1:104">
      <c r="A102" s="156"/>
      <c r="B102" s="157" t="s">
        <v>69</v>
      </c>
      <c r="C102" s="158" t="str">
        <f>CONCATENATE(B92," ",C92)</f>
        <v>713 Izolace tepelné</v>
      </c>
      <c r="D102" s="156"/>
      <c r="E102" s="159"/>
      <c r="F102" s="159"/>
      <c r="G102" s="160">
        <f>SUM(G92:G101)</f>
        <v>0</v>
      </c>
      <c r="O102" s="149">
        <v>4</v>
      </c>
      <c r="BA102" s="161">
        <f>SUM(BA92:BA101)</f>
        <v>0</v>
      </c>
      <c r="BB102" s="161">
        <f>SUM(BB92:BB101)</f>
        <v>0</v>
      </c>
      <c r="BC102" s="161">
        <f>SUM(BC92:BC101)</f>
        <v>0</v>
      </c>
      <c r="BD102" s="161">
        <f>SUM(BD92:BD101)</f>
        <v>0</v>
      </c>
      <c r="BE102" s="161">
        <f>SUM(BE92:BE101)</f>
        <v>0</v>
      </c>
    </row>
    <row r="103" spans="1:104">
      <c r="A103" s="142" t="s">
        <v>65</v>
      </c>
      <c r="B103" s="143" t="s">
        <v>235</v>
      </c>
      <c r="C103" s="144" t="s">
        <v>236</v>
      </c>
      <c r="D103" s="145"/>
      <c r="E103" s="146"/>
      <c r="F103" s="146"/>
      <c r="G103" s="147"/>
      <c r="H103" s="148"/>
      <c r="I103" s="148"/>
      <c r="O103" s="149">
        <v>1</v>
      </c>
    </row>
    <row r="104" spans="1:104">
      <c r="A104" s="150">
        <v>67</v>
      </c>
      <c r="B104" s="151" t="s">
        <v>237</v>
      </c>
      <c r="C104" s="152" t="s">
        <v>238</v>
      </c>
      <c r="D104" s="153" t="s">
        <v>98</v>
      </c>
      <c r="E104" s="154">
        <v>1</v>
      </c>
      <c r="F104" s="154">
        <f>'200 ZT'!G83</f>
        <v>0</v>
      </c>
      <c r="G104" s="155">
        <f>E104*F104</f>
        <v>0</v>
      </c>
      <c r="O104" s="149">
        <v>2</v>
      </c>
      <c r="AA104" s="122">
        <v>12</v>
      </c>
      <c r="AB104" s="122">
        <v>0</v>
      </c>
      <c r="AC104" s="122">
        <v>67</v>
      </c>
      <c r="AZ104" s="122">
        <v>2</v>
      </c>
      <c r="BA104" s="122">
        <f>IF(AZ104=1,G104,0)</f>
        <v>0</v>
      </c>
      <c r="BB104" s="122">
        <f>IF(AZ104=2,G104,0)</f>
        <v>0</v>
      </c>
      <c r="BC104" s="122">
        <f>IF(AZ104=3,G104,0)</f>
        <v>0</v>
      </c>
      <c r="BD104" s="122">
        <f>IF(AZ104=4,G104,0)</f>
        <v>0</v>
      </c>
      <c r="BE104" s="122">
        <f>IF(AZ104=5,G104,0)</f>
        <v>0</v>
      </c>
      <c r="CZ104" s="122">
        <v>0</v>
      </c>
    </row>
    <row r="105" spans="1:104">
      <c r="A105" s="156"/>
      <c r="B105" s="157" t="s">
        <v>69</v>
      </c>
      <c r="C105" s="158" t="str">
        <f>CONCATENATE(B103," ",C103)</f>
        <v>720 Zdravotechnická instalace</v>
      </c>
      <c r="D105" s="156"/>
      <c r="E105" s="159"/>
      <c r="F105" s="159"/>
      <c r="G105" s="160">
        <f>SUM(G103:G104)</f>
        <v>0</v>
      </c>
      <c r="O105" s="149">
        <v>4</v>
      </c>
      <c r="BA105" s="161">
        <f>SUM(BA103:BA104)</f>
        <v>0</v>
      </c>
      <c r="BB105" s="161">
        <f>SUM(BB103:BB104)</f>
        <v>0</v>
      </c>
      <c r="BC105" s="161">
        <f>SUM(BC103:BC104)</f>
        <v>0</v>
      </c>
      <c r="BD105" s="161">
        <f>SUM(BD103:BD104)</f>
        <v>0</v>
      </c>
      <c r="BE105" s="161">
        <f>SUM(BE103:BE104)</f>
        <v>0</v>
      </c>
    </row>
    <row r="106" spans="1:104">
      <c r="A106" s="142" t="s">
        <v>65</v>
      </c>
      <c r="B106" s="143" t="s">
        <v>239</v>
      </c>
      <c r="C106" s="144" t="s">
        <v>240</v>
      </c>
      <c r="D106" s="145"/>
      <c r="E106" s="146"/>
      <c r="F106" s="146"/>
      <c r="G106" s="147"/>
      <c r="H106" s="148"/>
      <c r="I106" s="148"/>
      <c r="O106" s="149">
        <v>1</v>
      </c>
    </row>
    <row r="107" spans="1:104" ht="22.5">
      <c r="A107" s="150">
        <v>68</v>
      </c>
      <c r="B107" s="151" t="s">
        <v>241</v>
      </c>
      <c r="C107" s="152" t="s">
        <v>242</v>
      </c>
      <c r="D107" s="153" t="s">
        <v>89</v>
      </c>
      <c r="E107" s="154">
        <v>602.64</v>
      </c>
      <c r="F107" s="154"/>
      <c r="G107" s="155">
        <f>E107*F107</f>
        <v>0</v>
      </c>
      <c r="O107" s="149">
        <v>2</v>
      </c>
      <c r="AA107" s="122">
        <v>12</v>
      </c>
      <c r="AB107" s="122">
        <v>0</v>
      </c>
      <c r="AC107" s="122">
        <v>68</v>
      </c>
      <c r="AZ107" s="122">
        <v>2</v>
      </c>
      <c r="BA107" s="122">
        <f>IF(AZ107=1,G107,0)</f>
        <v>0</v>
      </c>
      <c r="BB107" s="122">
        <f>IF(AZ107=2,G107,0)</f>
        <v>0</v>
      </c>
      <c r="BC107" s="122">
        <f>IF(AZ107=3,G107,0)</f>
        <v>0</v>
      </c>
      <c r="BD107" s="122">
        <f>IF(AZ107=4,G107,0)</f>
        <v>0</v>
      </c>
      <c r="BE107" s="122">
        <f>IF(AZ107=5,G107,0)</f>
        <v>0</v>
      </c>
      <c r="CZ107" s="122">
        <v>4.8039999999999999E-2</v>
      </c>
    </row>
    <row r="108" spans="1:104">
      <c r="A108" s="150">
        <v>69</v>
      </c>
      <c r="B108" s="151" t="s">
        <v>243</v>
      </c>
      <c r="C108" s="152" t="s">
        <v>878</v>
      </c>
      <c r="D108" s="153" t="s">
        <v>151</v>
      </c>
      <c r="E108" s="154">
        <v>125</v>
      </c>
      <c r="F108" s="154"/>
      <c r="G108" s="155">
        <f>E108*F108</f>
        <v>0</v>
      </c>
      <c r="O108" s="149">
        <v>2</v>
      </c>
      <c r="AA108" s="122">
        <v>12</v>
      </c>
      <c r="AB108" s="122">
        <v>0</v>
      </c>
      <c r="AC108" s="122">
        <v>69</v>
      </c>
      <c r="AZ108" s="122">
        <v>2</v>
      </c>
      <c r="BA108" s="122">
        <f>IF(AZ108=1,G108,0)</f>
        <v>0</v>
      </c>
      <c r="BB108" s="122">
        <f>IF(AZ108=2,G108,0)</f>
        <v>0</v>
      </c>
      <c r="BC108" s="122">
        <f>IF(AZ108=3,G108,0)</f>
        <v>0</v>
      </c>
      <c r="BD108" s="122">
        <f>IF(AZ108=4,G108,0)</f>
        <v>0</v>
      </c>
      <c r="BE108" s="122">
        <f>IF(AZ108=5,G108,0)</f>
        <v>0</v>
      </c>
      <c r="CZ108" s="122">
        <v>4.2220000000000001E-2</v>
      </c>
    </row>
    <row r="109" spans="1:104" ht="22.5">
      <c r="A109" s="150">
        <v>70</v>
      </c>
      <c r="B109" s="151" t="s">
        <v>244</v>
      </c>
      <c r="C109" s="152" t="s">
        <v>245</v>
      </c>
      <c r="D109" s="153" t="s">
        <v>89</v>
      </c>
      <c r="E109" s="154">
        <v>112.56</v>
      </c>
      <c r="F109" s="154"/>
      <c r="G109" s="155">
        <f>E109*F109</f>
        <v>0</v>
      </c>
      <c r="O109" s="149">
        <v>2</v>
      </c>
      <c r="AA109" s="122">
        <v>12</v>
      </c>
      <c r="AB109" s="122">
        <v>0</v>
      </c>
      <c r="AC109" s="122">
        <v>70</v>
      </c>
      <c r="AZ109" s="122">
        <v>2</v>
      </c>
      <c r="BA109" s="122">
        <f>IF(AZ109=1,G109,0)</f>
        <v>0</v>
      </c>
      <c r="BB109" s="122">
        <f>IF(AZ109=2,G109,0)</f>
        <v>0</v>
      </c>
      <c r="BC109" s="122">
        <f>IF(AZ109=3,G109,0)</f>
        <v>0</v>
      </c>
      <c r="BD109" s="122">
        <f>IF(AZ109=4,G109,0)</f>
        <v>0</v>
      </c>
      <c r="BE109" s="122">
        <f>IF(AZ109=5,G109,0)</f>
        <v>0</v>
      </c>
      <c r="CZ109" s="122">
        <v>3.0939999999999999E-2</v>
      </c>
    </row>
    <row r="110" spans="1:104">
      <c r="A110" s="150">
        <v>71</v>
      </c>
      <c r="B110" s="151" t="s">
        <v>246</v>
      </c>
      <c r="C110" s="152" t="s">
        <v>247</v>
      </c>
      <c r="D110" s="153" t="s">
        <v>54</v>
      </c>
      <c r="E110" s="154">
        <v>8.6999999999999993</v>
      </c>
      <c r="F110" s="154"/>
      <c r="G110" s="155">
        <f>E110*F110</f>
        <v>0</v>
      </c>
      <c r="O110" s="149">
        <v>2</v>
      </c>
      <c r="AA110" s="122">
        <v>12</v>
      </c>
      <c r="AB110" s="122">
        <v>0</v>
      </c>
      <c r="AC110" s="122">
        <v>71</v>
      </c>
      <c r="AZ110" s="122">
        <v>2</v>
      </c>
      <c r="BA110" s="122">
        <f>IF(AZ110=1,G110,0)</f>
        <v>0</v>
      </c>
      <c r="BB110" s="122">
        <f>IF(AZ110=2,G110,0)</f>
        <v>0</v>
      </c>
      <c r="BC110" s="122">
        <f>IF(AZ110=3,G110,0)</f>
        <v>0</v>
      </c>
      <c r="BD110" s="122">
        <f>IF(AZ110=4,G110,0)</f>
        <v>0</v>
      </c>
      <c r="BE110" s="122">
        <f>IF(AZ110=5,G110,0)</f>
        <v>0</v>
      </c>
      <c r="CZ110" s="122">
        <v>0</v>
      </c>
    </row>
    <row r="111" spans="1:104">
      <c r="A111" s="156"/>
      <c r="B111" s="157" t="s">
        <v>69</v>
      </c>
      <c r="C111" s="158" t="str">
        <f>CONCATENATE(B106," ",C106)</f>
        <v>762 Konstrukce tesařské</v>
      </c>
      <c r="D111" s="156"/>
      <c r="E111" s="159"/>
      <c r="F111" s="159"/>
      <c r="G111" s="160">
        <f>SUM(G106:G110)</f>
        <v>0</v>
      </c>
      <c r="O111" s="149">
        <v>4</v>
      </c>
      <c r="BA111" s="161">
        <f>SUM(BA106:BA110)</f>
        <v>0</v>
      </c>
      <c r="BB111" s="161">
        <f>SUM(BB106:BB110)</f>
        <v>0</v>
      </c>
      <c r="BC111" s="161">
        <f>SUM(BC106:BC110)</f>
        <v>0</v>
      </c>
      <c r="BD111" s="161">
        <f>SUM(BD106:BD110)</f>
        <v>0</v>
      </c>
      <c r="BE111" s="161">
        <f>SUM(BE106:BE110)</f>
        <v>0</v>
      </c>
    </row>
    <row r="112" spans="1:104">
      <c r="A112" s="142" t="s">
        <v>65</v>
      </c>
      <c r="B112" s="143" t="s">
        <v>248</v>
      </c>
      <c r="C112" s="144" t="s">
        <v>249</v>
      </c>
      <c r="D112" s="145"/>
      <c r="E112" s="146"/>
      <c r="F112" s="146"/>
      <c r="G112" s="147"/>
      <c r="H112" s="148"/>
      <c r="I112" s="148"/>
      <c r="O112" s="149">
        <v>1</v>
      </c>
    </row>
    <row r="113" spans="1:104">
      <c r="A113" s="150">
        <v>72</v>
      </c>
      <c r="B113" s="151" t="s">
        <v>250</v>
      </c>
      <c r="C113" s="152" t="s">
        <v>251</v>
      </c>
      <c r="D113" s="153" t="s">
        <v>151</v>
      </c>
      <c r="E113" s="154">
        <v>80</v>
      </c>
      <c r="F113" s="154"/>
      <c r="G113" s="155">
        <f t="shared" ref="G113:G126" si="36">E113*F113</f>
        <v>0</v>
      </c>
      <c r="O113" s="149">
        <v>2</v>
      </c>
      <c r="AA113" s="122">
        <v>12</v>
      </c>
      <c r="AB113" s="122">
        <v>0</v>
      </c>
      <c r="AC113" s="122">
        <v>72</v>
      </c>
      <c r="AZ113" s="122">
        <v>2</v>
      </c>
      <c r="BA113" s="122">
        <f t="shared" ref="BA113:BA126" si="37">IF(AZ113=1,G113,0)</f>
        <v>0</v>
      </c>
      <c r="BB113" s="122">
        <f t="shared" ref="BB113:BB126" si="38">IF(AZ113=2,G113,0)</f>
        <v>0</v>
      </c>
      <c r="BC113" s="122">
        <f t="shared" ref="BC113:BC126" si="39">IF(AZ113=3,G113,0)</f>
        <v>0</v>
      </c>
      <c r="BD113" s="122">
        <f t="shared" ref="BD113:BD126" si="40">IF(AZ113=4,G113,0)</f>
        <v>0</v>
      </c>
      <c r="BE113" s="122">
        <f t="shared" ref="BE113:BE126" si="41">IF(AZ113=5,G113,0)</f>
        <v>0</v>
      </c>
      <c r="CZ113" s="122">
        <v>2.9499999999999999E-3</v>
      </c>
    </row>
    <row r="114" spans="1:104">
      <c r="A114" s="150">
        <v>73</v>
      </c>
      <c r="B114" s="151" t="s">
        <v>252</v>
      </c>
      <c r="C114" s="152" t="s">
        <v>253</v>
      </c>
      <c r="D114" s="153" t="s">
        <v>151</v>
      </c>
      <c r="E114" s="154">
        <v>102</v>
      </c>
      <c r="F114" s="154"/>
      <c r="G114" s="155">
        <f t="shared" si="36"/>
        <v>0</v>
      </c>
      <c r="O114" s="149">
        <v>2</v>
      </c>
      <c r="AA114" s="122">
        <v>12</v>
      </c>
      <c r="AB114" s="122">
        <v>0</v>
      </c>
      <c r="AC114" s="122">
        <v>73</v>
      </c>
      <c r="AZ114" s="122">
        <v>2</v>
      </c>
      <c r="BA114" s="122">
        <f t="shared" si="37"/>
        <v>0</v>
      </c>
      <c r="BB114" s="122">
        <f t="shared" si="38"/>
        <v>0</v>
      </c>
      <c r="BC114" s="122">
        <f t="shared" si="39"/>
        <v>0</v>
      </c>
      <c r="BD114" s="122">
        <f t="shared" si="40"/>
        <v>0</v>
      </c>
      <c r="BE114" s="122">
        <f t="shared" si="41"/>
        <v>0</v>
      </c>
      <c r="CZ114" s="122">
        <v>3.7499999999999999E-3</v>
      </c>
    </row>
    <row r="115" spans="1:104">
      <c r="A115" s="150">
        <v>74</v>
      </c>
      <c r="B115" s="151" t="s">
        <v>254</v>
      </c>
      <c r="C115" s="152" t="s">
        <v>255</v>
      </c>
      <c r="D115" s="153" t="s">
        <v>151</v>
      </c>
      <c r="E115" s="154">
        <v>55</v>
      </c>
      <c r="F115" s="154"/>
      <c r="G115" s="155">
        <f t="shared" si="36"/>
        <v>0</v>
      </c>
      <c r="O115" s="149">
        <v>2</v>
      </c>
      <c r="AA115" s="122">
        <v>12</v>
      </c>
      <c r="AB115" s="122">
        <v>0</v>
      </c>
      <c r="AC115" s="122">
        <v>74</v>
      </c>
      <c r="AZ115" s="122">
        <v>2</v>
      </c>
      <c r="BA115" s="122">
        <f t="shared" si="37"/>
        <v>0</v>
      </c>
      <c r="BB115" s="122">
        <f t="shared" si="38"/>
        <v>0</v>
      </c>
      <c r="BC115" s="122">
        <f t="shared" si="39"/>
        <v>0</v>
      </c>
      <c r="BD115" s="122">
        <f t="shared" si="40"/>
        <v>0</v>
      </c>
      <c r="BE115" s="122">
        <f t="shared" si="41"/>
        <v>0</v>
      </c>
      <c r="CZ115" s="122">
        <v>4.28E-3</v>
      </c>
    </row>
    <row r="116" spans="1:104">
      <c r="A116" s="150">
        <v>75</v>
      </c>
      <c r="B116" s="151" t="s">
        <v>256</v>
      </c>
      <c r="C116" s="152" t="s">
        <v>257</v>
      </c>
      <c r="D116" s="153" t="s">
        <v>151</v>
      </c>
      <c r="E116" s="154">
        <v>17</v>
      </c>
      <c r="F116" s="154"/>
      <c r="G116" s="155">
        <f t="shared" si="36"/>
        <v>0</v>
      </c>
      <c r="O116" s="149">
        <v>2</v>
      </c>
      <c r="AA116" s="122">
        <v>12</v>
      </c>
      <c r="AB116" s="122">
        <v>0</v>
      </c>
      <c r="AC116" s="122">
        <v>75</v>
      </c>
      <c r="AZ116" s="122">
        <v>2</v>
      </c>
      <c r="BA116" s="122">
        <f t="shared" si="37"/>
        <v>0</v>
      </c>
      <c r="BB116" s="122">
        <f t="shared" si="38"/>
        <v>0</v>
      </c>
      <c r="BC116" s="122">
        <f t="shared" si="39"/>
        <v>0</v>
      </c>
      <c r="BD116" s="122">
        <f t="shared" si="40"/>
        <v>0</v>
      </c>
      <c r="BE116" s="122">
        <f t="shared" si="41"/>
        <v>0</v>
      </c>
      <c r="CZ116" s="122">
        <v>5.2599999999999999E-3</v>
      </c>
    </row>
    <row r="117" spans="1:104">
      <c r="A117" s="150">
        <v>76</v>
      </c>
      <c r="B117" s="151" t="s">
        <v>258</v>
      </c>
      <c r="C117" s="152" t="s">
        <v>259</v>
      </c>
      <c r="D117" s="153" t="s">
        <v>151</v>
      </c>
      <c r="E117" s="154">
        <v>32</v>
      </c>
      <c r="F117" s="154"/>
      <c r="G117" s="155">
        <f t="shared" si="36"/>
        <v>0</v>
      </c>
      <c r="O117" s="149">
        <v>2</v>
      </c>
      <c r="AA117" s="122">
        <v>12</v>
      </c>
      <c r="AB117" s="122">
        <v>0</v>
      </c>
      <c r="AC117" s="122">
        <v>76</v>
      </c>
      <c r="AZ117" s="122">
        <v>2</v>
      </c>
      <c r="BA117" s="122">
        <f t="shared" si="37"/>
        <v>0</v>
      </c>
      <c r="BB117" s="122">
        <f t="shared" si="38"/>
        <v>0</v>
      </c>
      <c r="BC117" s="122">
        <f t="shared" si="39"/>
        <v>0</v>
      </c>
      <c r="BD117" s="122">
        <f t="shared" si="40"/>
        <v>0</v>
      </c>
      <c r="BE117" s="122">
        <f t="shared" si="41"/>
        <v>0</v>
      </c>
      <c r="CZ117" s="122">
        <v>3.79E-3</v>
      </c>
    </row>
    <row r="118" spans="1:104">
      <c r="A118" s="150">
        <v>77</v>
      </c>
      <c r="B118" s="151" t="s">
        <v>260</v>
      </c>
      <c r="C118" s="152" t="s">
        <v>261</v>
      </c>
      <c r="D118" s="153" t="s">
        <v>142</v>
      </c>
      <c r="E118" s="154">
        <v>2</v>
      </c>
      <c r="F118" s="154"/>
      <c r="G118" s="155">
        <f t="shared" si="36"/>
        <v>0</v>
      </c>
      <c r="O118" s="149">
        <v>2</v>
      </c>
      <c r="AA118" s="122">
        <v>12</v>
      </c>
      <c r="AB118" s="122">
        <v>0</v>
      </c>
      <c r="AC118" s="122">
        <v>77</v>
      </c>
      <c r="AZ118" s="122">
        <v>2</v>
      </c>
      <c r="BA118" s="122">
        <f t="shared" si="37"/>
        <v>0</v>
      </c>
      <c r="BB118" s="122">
        <f t="shared" si="38"/>
        <v>0</v>
      </c>
      <c r="BC118" s="122">
        <f t="shared" si="39"/>
        <v>0</v>
      </c>
      <c r="BD118" s="122">
        <f t="shared" si="40"/>
        <v>0</v>
      </c>
      <c r="BE118" s="122">
        <f t="shared" si="41"/>
        <v>0</v>
      </c>
      <c r="CZ118" s="122">
        <v>6.1999999999999998E-3</v>
      </c>
    </row>
    <row r="119" spans="1:104">
      <c r="A119" s="150">
        <v>78</v>
      </c>
      <c r="B119" s="151" t="s">
        <v>262</v>
      </c>
      <c r="C119" s="152" t="s">
        <v>263</v>
      </c>
      <c r="D119" s="153" t="s">
        <v>98</v>
      </c>
      <c r="E119" s="154">
        <v>4</v>
      </c>
      <c r="F119" s="154"/>
      <c r="G119" s="155">
        <f t="shared" si="36"/>
        <v>0</v>
      </c>
      <c r="O119" s="149">
        <v>2</v>
      </c>
      <c r="AA119" s="122">
        <v>12</v>
      </c>
      <c r="AB119" s="122">
        <v>0</v>
      </c>
      <c r="AC119" s="122">
        <v>78</v>
      </c>
      <c r="AZ119" s="122">
        <v>2</v>
      </c>
      <c r="BA119" s="122">
        <f t="shared" si="37"/>
        <v>0</v>
      </c>
      <c r="BB119" s="122">
        <f t="shared" si="38"/>
        <v>0</v>
      </c>
      <c r="BC119" s="122">
        <f t="shared" si="39"/>
        <v>0</v>
      </c>
      <c r="BD119" s="122">
        <f t="shared" si="40"/>
        <v>0</v>
      </c>
      <c r="BE119" s="122">
        <f t="shared" si="41"/>
        <v>0</v>
      </c>
      <c r="CZ119" s="122">
        <v>0</v>
      </c>
    </row>
    <row r="120" spans="1:104">
      <c r="A120" s="150">
        <v>79</v>
      </c>
      <c r="B120" s="151" t="s">
        <v>264</v>
      </c>
      <c r="C120" s="152" t="s">
        <v>265</v>
      </c>
      <c r="D120" s="153" t="s">
        <v>151</v>
      </c>
      <c r="E120" s="154">
        <v>37</v>
      </c>
      <c r="F120" s="154"/>
      <c r="G120" s="155">
        <f t="shared" si="36"/>
        <v>0</v>
      </c>
      <c r="O120" s="149">
        <v>2</v>
      </c>
      <c r="AA120" s="122">
        <v>12</v>
      </c>
      <c r="AB120" s="122">
        <v>0</v>
      </c>
      <c r="AC120" s="122">
        <v>79</v>
      </c>
      <c r="AZ120" s="122">
        <v>2</v>
      </c>
      <c r="BA120" s="122">
        <f t="shared" si="37"/>
        <v>0</v>
      </c>
      <c r="BB120" s="122">
        <f t="shared" si="38"/>
        <v>0</v>
      </c>
      <c r="BC120" s="122">
        <f t="shared" si="39"/>
        <v>0</v>
      </c>
      <c r="BD120" s="122">
        <f t="shared" si="40"/>
        <v>0</v>
      </c>
      <c r="BE120" s="122">
        <f t="shared" si="41"/>
        <v>0</v>
      </c>
      <c r="CZ120" s="122">
        <v>3.81E-3</v>
      </c>
    </row>
    <row r="121" spans="1:104">
      <c r="A121" s="150">
        <v>80</v>
      </c>
      <c r="B121" s="151" t="s">
        <v>266</v>
      </c>
      <c r="C121" s="152" t="s">
        <v>267</v>
      </c>
      <c r="D121" s="153" t="s">
        <v>142</v>
      </c>
      <c r="E121" s="154">
        <v>1</v>
      </c>
      <c r="F121" s="154"/>
      <c r="G121" s="155">
        <f t="shared" si="36"/>
        <v>0</v>
      </c>
      <c r="O121" s="149">
        <v>2</v>
      </c>
      <c r="AA121" s="122">
        <v>12</v>
      </c>
      <c r="AB121" s="122">
        <v>0</v>
      </c>
      <c r="AC121" s="122">
        <v>80</v>
      </c>
      <c r="AZ121" s="122">
        <v>2</v>
      </c>
      <c r="BA121" s="122">
        <f t="shared" si="37"/>
        <v>0</v>
      </c>
      <c r="BB121" s="122">
        <f t="shared" si="38"/>
        <v>0</v>
      </c>
      <c r="BC121" s="122">
        <f t="shared" si="39"/>
        <v>0</v>
      </c>
      <c r="BD121" s="122">
        <f t="shared" si="40"/>
        <v>0</v>
      </c>
      <c r="BE121" s="122">
        <f t="shared" si="41"/>
        <v>0</v>
      </c>
      <c r="CZ121" s="122">
        <v>9.1599999999999997E-3</v>
      </c>
    </row>
    <row r="122" spans="1:104">
      <c r="A122" s="150">
        <v>81</v>
      </c>
      <c r="B122" s="151" t="s">
        <v>268</v>
      </c>
      <c r="C122" s="152" t="s">
        <v>269</v>
      </c>
      <c r="D122" s="153" t="s">
        <v>142</v>
      </c>
      <c r="E122" s="154">
        <v>4</v>
      </c>
      <c r="F122" s="154"/>
      <c r="G122" s="155">
        <f t="shared" si="36"/>
        <v>0</v>
      </c>
      <c r="O122" s="149">
        <v>2</v>
      </c>
      <c r="AA122" s="122">
        <v>12</v>
      </c>
      <c r="AB122" s="122">
        <v>0</v>
      </c>
      <c r="AC122" s="122">
        <v>81</v>
      </c>
      <c r="AZ122" s="122">
        <v>2</v>
      </c>
      <c r="BA122" s="122">
        <f t="shared" si="37"/>
        <v>0</v>
      </c>
      <c r="BB122" s="122">
        <f t="shared" si="38"/>
        <v>0</v>
      </c>
      <c r="BC122" s="122">
        <f t="shared" si="39"/>
        <v>0</v>
      </c>
      <c r="BD122" s="122">
        <f t="shared" si="40"/>
        <v>0</v>
      </c>
      <c r="BE122" s="122">
        <f t="shared" si="41"/>
        <v>0</v>
      </c>
      <c r="CZ122" s="122">
        <v>2.1430000000000001E-2</v>
      </c>
    </row>
    <row r="123" spans="1:104">
      <c r="A123" s="150">
        <v>82</v>
      </c>
      <c r="B123" s="151" t="s">
        <v>270</v>
      </c>
      <c r="C123" s="152" t="s">
        <v>271</v>
      </c>
      <c r="D123" s="153" t="s">
        <v>151</v>
      </c>
      <c r="E123" s="154">
        <v>15</v>
      </c>
      <c r="F123" s="154"/>
      <c r="G123" s="155">
        <f t="shared" si="36"/>
        <v>0</v>
      </c>
      <c r="O123" s="149">
        <v>2</v>
      </c>
      <c r="AA123" s="122">
        <v>12</v>
      </c>
      <c r="AB123" s="122">
        <v>0</v>
      </c>
      <c r="AC123" s="122">
        <v>82</v>
      </c>
      <c r="AZ123" s="122">
        <v>2</v>
      </c>
      <c r="BA123" s="122">
        <f t="shared" si="37"/>
        <v>0</v>
      </c>
      <c r="BB123" s="122">
        <f t="shared" si="38"/>
        <v>0</v>
      </c>
      <c r="BC123" s="122">
        <f t="shared" si="39"/>
        <v>0</v>
      </c>
      <c r="BD123" s="122">
        <f t="shared" si="40"/>
        <v>0</v>
      </c>
      <c r="BE123" s="122">
        <f t="shared" si="41"/>
        <v>0</v>
      </c>
      <c r="CZ123" s="122">
        <v>2.4499999999999999E-3</v>
      </c>
    </row>
    <row r="124" spans="1:104">
      <c r="A124" s="150">
        <v>83</v>
      </c>
      <c r="B124" s="151" t="s">
        <v>272</v>
      </c>
      <c r="C124" s="152" t="s">
        <v>273</v>
      </c>
      <c r="D124" s="153" t="s">
        <v>151</v>
      </c>
      <c r="E124" s="154">
        <v>30</v>
      </c>
      <c r="F124" s="154"/>
      <c r="G124" s="155">
        <f t="shared" si="36"/>
        <v>0</v>
      </c>
      <c r="O124" s="149">
        <v>2</v>
      </c>
      <c r="AA124" s="122">
        <v>12</v>
      </c>
      <c r="AB124" s="122">
        <v>0</v>
      </c>
      <c r="AC124" s="122">
        <v>83</v>
      </c>
      <c r="AZ124" s="122">
        <v>2</v>
      </c>
      <c r="BA124" s="122">
        <f t="shared" si="37"/>
        <v>0</v>
      </c>
      <c r="BB124" s="122">
        <f t="shared" si="38"/>
        <v>0</v>
      </c>
      <c r="BC124" s="122">
        <f t="shared" si="39"/>
        <v>0</v>
      </c>
      <c r="BD124" s="122">
        <f t="shared" si="40"/>
        <v>0</v>
      </c>
      <c r="BE124" s="122">
        <f t="shared" si="41"/>
        <v>0</v>
      </c>
      <c r="CZ124" s="122">
        <v>3.4099999999999998E-3</v>
      </c>
    </row>
    <row r="125" spans="1:104" ht="22.5">
      <c r="A125" s="150">
        <v>84</v>
      </c>
      <c r="B125" s="151" t="s">
        <v>274</v>
      </c>
      <c r="C125" s="152" t="s">
        <v>275</v>
      </c>
      <c r="D125" s="153" t="s">
        <v>89</v>
      </c>
      <c r="E125" s="154">
        <v>44.8</v>
      </c>
      <c r="F125" s="154"/>
      <c r="G125" s="155">
        <f t="shared" si="36"/>
        <v>0</v>
      </c>
      <c r="O125" s="149">
        <v>2</v>
      </c>
      <c r="AA125" s="122">
        <v>12</v>
      </c>
      <c r="AB125" s="122">
        <v>0</v>
      </c>
      <c r="AC125" s="122">
        <v>84</v>
      </c>
      <c r="AZ125" s="122">
        <v>2</v>
      </c>
      <c r="BA125" s="122">
        <f t="shared" si="37"/>
        <v>0</v>
      </c>
      <c r="BB125" s="122">
        <f t="shared" si="38"/>
        <v>0</v>
      </c>
      <c r="BC125" s="122">
        <f t="shared" si="39"/>
        <v>0</v>
      </c>
      <c r="BD125" s="122">
        <f t="shared" si="40"/>
        <v>0</v>
      </c>
      <c r="BE125" s="122">
        <f t="shared" si="41"/>
        <v>0</v>
      </c>
      <c r="CZ125" s="122">
        <v>6.77E-3</v>
      </c>
    </row>
    <row r="126" spans="1:104">
      <c r="A126" s="150">
        <v>85</v>
      </c>
      <c r="B126" s="151" t="s">
        <v>276</v>
      </c>
      <c r="C126" s="152" t="s">
        <v>277</v>
      </c>
      <c r="D126" s="153" t="s">
        <v>54</v>
      </c>
      <c r="E126" s="154">
        <v>2.25</v>
      </c>
      <c r="F126" s="154"/>
      <c r="G126" s="155">
        <f t="shared" si="36"/>
        <v>0</v>
      </c>
      <c r="O126" s="149">
        <v>2</v>
      </c>
      <c r="AA126" s="122">
        <v>12</v>
      </c>
      <c r="AB126" s="122">
        <v>0</v>
      </c>
      <c r="AC126" s="122">
        <v>85</v>
      </c>
      <c r="AZ126" s="122">
        <v>2</v>
      </c>
      <c r="BA126" s="122">
        <f t="shared" si="37"/>
        <v>0</v>
      </c>
      <c r="BB126" s="122">
        <f t="shared" si="38"/>
        <v>0</v>
      </c>
      <c r="BC126" s="122">
        <f t="shared" si="39"/>
        <v>0</v>
      </c>
      <c r="BD126" s="122">
        <f t="shared" si="40"/>
        <v>0</v>
      </c>
      <c r="BE126" s="122">
        <f t="shared" si="41"/>
        <v>0</v>
      </c>
      <c r="CZ126" s="122">
        <v>0</v>
      </c>
    </row>
    <row r="127" spans="1:104">
      <c r="A127" s="156"/>
      <c r="B127" s="157" t="s">
        <v>69</v>
      </c>
      <c r="C127" s="158" t="str">
        <f>CONCATENATE(B112," ",C112)</f>
        <v>764 Konstrukce klempířské</v>
      </c>
      <c r="D127" s="156"/>
      <c r="E127" s="159"/>
      <c r="F127" s="159"/>
      <c r="G127" s="160">
        <f>SUM(G112:G126)</f>
        <v>0</v>
      </c>
      <c r="O127" s="149">
        <v>4</v>
      </c>
      <c r="BA127" s="161">
        <f>SUM(BA112:BA126)</f>
        <v>0</v>
      </c>
      <c r="BB127" s="161">
        <f>SUM(BB112:BB126)</f>
        <v>0</v>
      </c>
      <c r="BC127" s="161">
        <f>SUM(BC112:BC126)</f>
        <v>0</v>
      </c>
      <c r="BD127" s="161">
        <f>SUM(BD112:BD126)</f>
        <v>0</v>
      </c>
      <c r="BE127" s="161">
        <f>SUM(BE112:BE126)</f>
        <v>0</v>
      </c>
    </row>
    <row r="128" spans="1:104">
      <c r="A128" s="142" t="s">
        <v>65</v>
      </c>
      <c r="B128" s="143" t="s">
        <v>278</v>
      </c>
      <c r="C128" s="144" t="s">
        <v>279</v>
      </c>
      <c r="D128" s="145"/>
      <c r="E128" s="146"/>
      <c r="F128" s="146"/>
      <c r="G128" s="147"/>
      <c r="H128" s="148"/>
      <c r="I128" s="148"/>
      <c r="O128" s="149">
        <v>1</v>
      </c>
    </row>
    <row r="129" spans="1:104" ht="22.5">
      <c r="A129" s="150">
        <v>86</v>
      </c>
      <c r="B129" s="151" t="s">
        <v>280</v>
      </c>
      <c r="C129" s="152" t="s">
        <v>281</v>
      </c>
      <c r="D129" s="153" t="s">
        <v>68</v>
      </c>
      <c r="E129" s="154">
        <v>4</v>
      </c>
      <c r="F129" s="154"/>
      <c r="G129" s="155">
        <f t="shared" ref="G129:G135" si="42">E129*F129</f>
        <v>0</v>
      </c>
      <c r="O129" s="149">
        <v>2</v>
      </c>
      <c r="AA129" s="122">
        <v>12</v>
      </c>
      <c r="AB129" s="122">
        <v>0</v>
      </c>
      <c r="AC129" s="122">
        <v>86</v>
      </c>
      <c r="AZ129" s="122">
        <v>2</v>
      </c>
      <c r="BA129" s="122">
        <f t="shared" ref="BA129:BA135" si="43">IF(AZ129=1,G129,0)</f>
        <v>0</v>
      </c>
      <c r="BB129" s="122">
        <f t="shared" ref="BB129:BB135" si="44">IF(AZ129=2,G129,0)</f>
        <v>0</v>
      </c>
      <c r="BC129" s="122">
        <f t="shared" ref="BC129:BC135" si="45">IF(AZ129=3,G129,0)</f>
        <v>0</v>
      </c>
      <c r="BD129" s="122">
        <f t="shared" ref="BD129:BD135" si="46">IF(AZ129=4,G129,0)</f>
        <v>0</v>
      </c>
      <c r="BE129" s="122">
        <f t="shared" ref="BE129:BE135" si="47">IF(AZ129=5,G129,0)</f>
        <v>0</v>
      </c>
      <c r="CZ129" s="122">
        <v>0</v>
      </c>
    </row>
    <row r="130" spans="1:104" ht="22.5">
      <c r="A130" s="150">
        <v>87</v>
      </c>
      <c r="B130" s="151" t="s">
        <v>282</v>
      </c>
      <c r="C130" s="152" t="s">
        <v>283</v>
      </c>
      <c r="D130" s="153" t="s">
        <v>68</v>
      </c>
      <c r="E130" s="154">
        <v>4</v>
      </c>
      <c r="F130" s="154"/>
      <c r="G130" s="155">
        <f t="shared" si="42"/>
        <v>0</v>
      </c>
      <c r="O130" s="149">
        <v>2</v>
      </c>
      <c r="AA130" s="122">
        <v>12</v>
      </c>
      <c r="AB130" s="122">
        <v>0</v>
      </c>
      <c r="AC130" s="122">
        <v>87</v>
      </c>
      <c r="AZ130" s="122">
        <v>2</v>
      </c>
      <c r="BA130" s="122">
        <f t="shared" si="43"/>
        <v>0</v>
      </c>
      <c r="BB130" s="122">
        <f t="shared" si="44"/>
        <v>0</v>
      </c>
      <c r="BC130" s="122">
        <f t="shared" si="45"/>
        <v>0</v>
      </c>
      <c r="BD130" s="122">
        <f t="shared" si="46"/>
        <v>0</v>
      </c>
      <c r="BE130" s="122">
        <f t="shared" si="47"/>
        <v>0</v>
      </c>
      <c r="CZ130" s="122">
        <v>0</v>
      </c>
    </row>
    <row r="131" spans="1:104" ht="22.5">
      <c r="A131" s="150">
        <v>88</v>
      </c>
      <c r="B131" s="151" t="s">
        <v>284</v>
      </c>
      <c r="C131" s="152" t="s">
        <v>285</v>
      </c>
      <c r="D131" s="153" t="s">
        <v>68</v>
      </c>
      <c r="E131" s="154">
        <v>1</v>
      </c>
      <c r="F131" s="154"/>
      <c r="G131" s="155">
        <f t="shared" si="42"/>
        <v>0</v>
      </c>
      <c r="O131" s="149">
        <v>2</v>
      </c>
      <c r="AA131" s="122">
        <v>12</v>
      </c>
      <c r="AB131" s="122">
        <v>0</v>
      </c>
      <c r="AC131" s="122">
        <v>88</v>
      </c>
      <c r="AZ131" s="122">
        <v>2</v>
      </c>
      <c r="BA131" s="122">
        <f t="shared" si="43"/>
        <v>0</v>
      </c>
      <c r="BB131" s="122">
        <f t="shared" si="44"/>
        <v>0</v>
      </c>
      <c r="BC131" s="122">
        <f t="shared" si="45"/>
        <v>0</v>
      </c>
      <c r="BD131" s="122">
        <f t="shared" si="46"/>
        <v>0</v>
      </c>
      <c r="BE131" s="122">
        <f t="shared" si="47"/>
        <v>0</v>
      </c>
      <c r="CZ131" s="122">
        <v>0</v>
      </c>
    </row>
    <row r="132" spans="1:104" ht="22.5">
      <c r="A132" s="150">
        <v>89</v>
      </c>
      <c r="B132" s="151" t="s">
        <v>286</v>
      </c>
      <c r="C132" s="152" t="s">
        <v>287</v>
      </c>
      <c r="D132" s="153" t="s">
        <v>68</v>
      </c>
      <c r="E132" s="154">
        <v>1</v>
      </c>
      <c r="F132" s="154"/>
      <c r="G132" s="155">
        <f t="shared" si="42"/>
        <v>0</v>
      </c>
      <c r="O132" s="149">
        <v>2</v>
      </c>
      <c r="AA132" s="122">
        <v>12</v>
      </c>
      <c r="AB132" s="122">
        <v>0</v>
      </c>
      <c r="AC132" s="122">
        <v>89</v>
      </c>
      <c r="AZ132" s="122">
        <v>2</v>
      </c>
      <c r="BA132" s="122">
        <f t="shared" si="43"/>
        <v>0</v>
      </c>
      <c r="BB132" s="122">
        <f t="shared" si="44"/>
        <v>0</v>
      </c>
      <c r="BC132" s="122">
        <f t="shared" si="45"/>
        <v>0</v>
      </c>
      <c r="BD132" s="122">
        <f t="shared" si="46"/>
        <v>0</v>
      </c>
      <c r="BE132" s="122">
        <f t="shared" si="47"/>
        <v>0</v>
      </c>
      <c r="CZ132" s="122">
        <v>0</v>
      </c>
    </row>
    <row r="133" spans="1:104" ht="22.5">
      <c r="A133" s="150">
        <v>90</v>
      </c>
      <c r="B133" s="151" t="s">
        <v>288</v>
      </c>
      <c r="C133" s="152" t="s">
        <v>289</v>
      </c>
      <c r="D133" s="153" t="s">
        <v>98</v>
      </c>
      <c r="E133" s="154">
        <v>2</v>
      </c>
      <c r="F133" s="154"/>
      <c r="G133" s="155">
        <f t="shared" si="42"/>
        <v>0</v>
      </c>
      <c r="O133" s="149">
        <v>2</v>
      </c>
      <c r="AA133" s="122">
        <v>12</v>
      </c>
      <c r="AB133" s="122">
        <v>0</v>
      </c>
      <c r="AC133" s="122">
        <v>90</v>
      </c>
      <c r="AZ133" s="122">
        <v>2</v>
      </c>
      <c r="BA133" s="122">
        <f t="shared" si="43"/>
        <v>0</v>
      </c>
      <c r="BB133" s="122">
        <f t="shared" si="44"/>
        <v>0</v>
      </c>
      <c r="BC133" s="122">
        <f t="shared" si="45"/>
        <v>0</v>
      </c>
      <c r="BD133" s="122">
        <f t="shared" si="46"/>
        <v>0</v>
      </c>
      <c r="BE133" s="122">
        <f t="shared" si="47"/>
        <v>0</v>
      </c>
      <c r="CZ133" s="122">
        <v>0</v>
      </c>
    </row>
    <row r="134" spans="1:104" ht="22.5">
      <c r="A134" s="150">
        <v>91</v>
      </c>
      <c r="B134" s="151" t="s">
        <v>290</v>
      </c>
      <c r="C134" s="152" t="s">
        <v>291</v>
      </c>
      <c r="D134" s="153" t="s">
        <v>98</v>
      </c>
      <c r="E134" s="154">
        <v>1</v>
      </c>
      <c r="F134" s="154"/>
      <c r="G134" s="155">
        <f t="shared" si="42"/>
        <v>0</v>
      </c>
      <c r="O134" s="149">
        <v>2</v>
      </c>
      <c r="AA134" s="122">
        <v>12</v>
      </c>
      <c r="AB134" s="122">
        <v>0</v>
      </c>
      <c r="AC134" s="122">
        <v>91</v>
      </c>
      <c r="AZ134" s="122">
        <v>2</v>
      </c>
      <c r="BA134" s="122">
        <f t="shared" si="43"/>
        <v>0</v>
      </c>
      <c r="BB134" s="122">
        <f t="shared" si="44"/>
        <v>0</v>
      </c>
      <c r="BC134" s="122">
        <f t="shared" si="45"/>
        <v>0</v>
      </c>
      <c r="BD134" s="122">
        <f t="shared" si="46"/>
        <v>0</v>
      </c>
      <c r="BE134" s="122">
        <f t="shared" si="47"/>
        <v>0</v>
      </c>
      <c r="CZ134" s="122">
        <v>0</v>
      </c>
    </row>
    <row r="135" spans="1:104">
      <c r="A135" s="150">
        <v>92</v>
      </c>
      <c r="B135" s="151" t="s">
        <v>292</v>
      </c>
      <c r="C135" s="152" t="s">
        <v>293</v>
      </c>
      <c r="D135" s="153" t="s">
        <v>54</v>
      </c>
      <c r="E135" s="154">
        <v>1.7</v>
      </c>
      <c r="F135" s="154"/>
      <c r="G135" s="155">
        <f t="shared" si="42"/>
        <v>0</v>
      </c>
      <c r="O135" s="149">
        <v>2</v>
      </c>
      <c r="AA135" s="122">
        <v>12</v>
      </c>
      <c r="AB135" s="122">
        <v>0</v>
      </c>
      <c r="AC135" s="122">
        <v>92</v>
      </c>
      <c r="AZ135" s="122">
        <v>2</v>
      </c>
      <c r="BA135" s="122">
        <f t="shared" si="43"/>
        <v>0</v>
      </c>
      <c r="BB135" s="122">
        <f t="shared" si="44"/>
        <v>0</v>
      </c>
      <c r="BC135" s="122">
        <f t="shared" si="45"/>
        <v>0</v>
      </c>
      <c r="BD135" s="122">
        <f t="shared" si="46"/>
        <v>0</v>
      </c>
      <c r="BE135" s="122">
        <f t="shared" si="47"/>
        <v>0</v>
      </c>
      <c r="CZ135" s="122">
        <v>0</v>
      </c>
    </row>
    <row r="136" spans="1:104">
      <c r="A136" s="156"/>
      <c r="B136" s="157" t="s">
        <v>69</v>
      </c>
      <c r="C136" s="158" t="str">
        <f>CONCATENATE(B128," ",C128)</f>
        <v>766 Konstrukce truhlářské</v>
      </c>
      <c r="D136" s="156"/>
      <c r="E136" s="159"/>
      <c r="F136" s="159"/>
      <c r="G136" s="160">
        <f>SUM(G128:G135)</f>
        <v>0</v>
      </c>
      <c r="O136" s="149">
        <v>4</v>
      </c>
      <c r="BA136" s="161">
        <f>SUM(BA128:BA135)</f>
        <v>0</v>
      </c>
      <c r="BB136" s="161">
        <f>SUM(BB128:BB135)</f>
        <v>0</v>
      </c>
      <c r="BC136" s="161">
        <f>SUM(BC128:BC135)</f>
        <v>0</v>
      </c>
      <c r="BD136" s="161">
        <f>SUM(BD128:BD135)</f>
        <v>0</v>
      </c>
      <c r="BE136" s="161">
        <f>SUM(BE128:BE135)</f>
        <v>0</v>
      </c>
    </row>
    <row r="137" spans="1:104">
      <c r="A137" s="142" t="s">
        <v>65</v>
      </c>
      <c r="B137" s="143" t="s">
        <v>294</v>
      </c>
      <c r="C137" s="144" t="s">
        <v>295</v>
      </c>
      <c r="D137" s="145"/>
      <c r="E137" s="146"/>
      <c r="F137" s="146"/>
      <c r="G137" s="147"/>
      <c r="H137" s="148"/>
      <c r="I137" s="148"/>
      <c r="O137" s="149">
        <v>1</v>
      </c>
    </row>
    <row r="138" spans="1:104">
      <c r="A138" s="150">
        <v>93</v>
      </c>
      <c r="B138" s="151" t="s">
        <v>296</v>
      </c>
      <c r="C138" s="152" t="s">
        <v>297</v>
      </c>
      <c r="D138" s="153" t="s">
        <v>98</v>
      </c>
      <c r="E138" s="154">
        <v>1</v>
      </c>
      <c r="F138" s="154"/>
      <c r="G138" s="155">
        <f t="shared" ref="G138:G152" si="48">E138*F138</f>
        <v>0</v>
      </c>
      <c r="O138" s="149">
        <v>2</v>
      </c>
      <c r="AA138" s="122">
        <v>12</v>
      </c>
      <c r="AB138" s="122">
        <v>0</v>
      </c>
      <c r="AC138" s="122">
        <v>93</v>
      </c>
      <c r="AZ138" s="122">
        <v>2</v>
      </c>
      <c r="BA138" s="122">
        <f t="shared" ref="BA138:BA152" si="49">IF(AZ138=1,G138,0)</f>
        <v>0</v>
      </c>
      <c r="BB138" s="122">
        <f t="shared" ref="BB138:BB152" si="50">IF(AZ138=2,G138,0)</f>
        <v>0</v>
      </c>
      <c r="BC138" s="122">
        <f t="shared" ref="BC138:BC152" si="51">IF(AZ138=3,G138,0)</f>
        <v>0</v>
      </c>
      <c r="BD138" s="122">
        <f t="shared" ref="BD138:BD152" si="52">IF(AZ138=4,G138,0)</f>
        <v>0</v>
      </c>
      <c r="BE138" s="122">
        <f t="shared" ref="BE138:BE152" si="53">IF(AZ138=5,G138,0)</f>
        <v>0</v>
      </c>
      <c r="CZ138" s="122">
        <v>0</v>
      </c>
    </row>
    <row r="139" spans="1:104" ht="22.5">
      <c r="A139" s="150">
        <v>94</v>
      </c>
      <c r="B139" s="151" t="s">
        <v>298</v>
      </c>
      <c r="C139" s="152" t="s">
        <v>299</v>
      </c>
      <c r="D139" s="153" t="s">
        <v>98</v>
      </c>
      <c r="E139" s="154">
        <v>1</v>
      </c>
      <c r="F139" s="154"/>
      <c r="G139" s="155">
        <f t="shared" si="48"/>
        <v>0</v>
      </c>
      <c r="O139" s="149">
        <v>2</v>
      </c>
      <c r="AA139" s="122">
        <v>12</v>
      </c>
      <c r="AB139" s="122">
        <v>0</v>
      </c>
      <c r="AC139" s="122">
        <v>94</v>
      </c>
      <c r="AZ139" s="122">
        <v>2</v>
      </c>
      <c r="BA139" s="122">
        <f t="shared" si="49"/>
        <v>0</v>
      </c>
      <c r="BB139" s="122">
        <f t="shared" si="50"/>
        <v>0</v>
      </c>
      <c r="BC139" s="122">
        <f t="shared" si="51"/>
        <v>0</v>
      </c>
      <c r="BD139" s="122">
        <f t="shared" si="52"/>
        <v>0</v>
      </c>
      <c r="BE139" s="122">
        <f t="shared" si="53"/>
        <v>0</v>
      </c>
      <c r="CZ139" s="122">
        <v>0</v>
      </c>
    </row>
    <row r="140" spans="1:104" ht="22.5">
      <c r="A140" s="150">
        <v>95</v>
      </c>
      <c r="B140" s="151" t="s">
        <v>300</v>
      </c>
      <c r="C140" s="152" t="s">
        <v>301</v>
      </c>
      <c r="D140" s="153" t="s">
        <v>98</v>
      </c>
      <c r="E140" s="154">
        <v>1</v>
      </c>
      <c r="F140" s="154"/>
      <c r="G140" s="155">
        <f t="shared" si="48"/>
        <v>0</v>
      </c>
      <c r="O140" s="149">
        <v>2</v>
      </c>
      <c r="AA140" s="122">
        <v>12</v>
      </c>
      <c r="AB140" s="122">
        <v>0</v>
      </c>
      <c r="AC140" s="122">
        <v>95</v>
      </c>
      <c r="AZ140" s="122">
        <v>2</v>
      </c>
      <c r="BA140" s="122">
        <f t="shared" si="49"/>
        <v>0</v>
      </c>
      <c r="BB140" s="122">
        <f t="shared" si="50"/>
        <v>0</v>
      </c>
      <c r="BC140" s="122">
        <f t="shared" si="51"/>
        <v>0</v>
      </c>
      <c r="BD140" s="122">
        <f t="shared" si="52"/>
        <v>0</v>
      </c>
      <c r="BE140" s="122">
        <f t="shared" si="53"/>
        <v>0</v>
      </c>
      <c r="CZ140" s="122">
        <v>0</v>
      </c>
    </row>
    <row r="141" spans="1:104">
      <c r="A141" s="150">
        <v>96</v>
      </c>
      <c r="B141" s="151" t="s">
        <v>302</v>
      </c>
      <c r="C141" s="152" t="s">
        <v>303</v>
      </c>
      <c r="D141" s="153" t="s">
        <v>68</v>
      </c>
      <c r="E141" s="154">
        <v>1</v>
      </c>
      <c r="F141" s="154"/>
      <c r="G141" s="155">
        <f t="shared" si="48"/>
        <v>0</v>
      </c>
      <c r="O141" s="149">
        <v>2</v>
      </c>
      <c r="AA141" s="122">
        <v>12</v>
      </c>
      <c r="AB141" s="122">
        <v>0</v>
      </c>
      <c r="AC141" s="122">
        <v>96</v>
      </c>
      <c r="AZ141" s="122">
        <v>2</v>
      </c>
      <c r="BA141" s="122">
        <f t="shared" si="49"/>
        <v>0</v>
      </c>
      <c r="BB141" s="122">
        <f t="shared" si="50"/>
        <v>0</v>
      </c>
      <c r="BC141" s="122">
        <f t="shared" si="51"/>
        <v>0</v>
      </c>
      <c r="BD141" s="122">
        <f t="shared" si="52"/>
        <v>0</v>
      </c>
      <c r="BE141" s="122">
        <f t="shared" si="53"/>
        <v>0</v>
      </c>
      <c r="CZ141" s="122">
        <v>0</v>
      </c>
    </row>
    <row r="142" spans="1:104">
      <c r="A142" s="150">
        <v>97</v>
      </c>
      <c r="B142" s="151" t="s">
        <v>304</v>
      </c>
      <c r="C142" s="152" t="s">
        <v>305</v>
      </c>
      <c r="D142" s="153" t="s">
        <v>68</v>
      </c>
      <c r="E142" s="154">
        <v>2</v>
      </c>
      <c r="F142" s="154"/>
      <c r="G142" s="155">
        <f t="shared" si="48"/>
        <v>0</v>
      </c>
      <c r="O142" s="149">
        <v>2</v>
      </c>
      <c r="AA142" s="122">
        <v>12</v>
      </c>
      <c r="AB142" s="122">
        <v>0</v>
      </c>
      <c r="AC142" s="122">
        <v>97</v>
      </c>
      <c r="AZ142" s="122">
        <v>2</v>
      </c>
      <c r="BA142" s="122">
        <f t="shared" si="49"/>
        <v>0</v>
      </c>
      <c r="BB142" s="122">
        <f t="shared" si="50"/>
        <v>0</v>
      </c>
      <c r="BC142" s="122">
        <f t="shared" si="51"/>
        <v>0</v>
      </c>
      <c r="BD142" s="122">
        <f t="shared" si="52"/>
        <v>0</v>
      </c>
      <c r="BE142" s="122">
        <f t="shared" si="53"/>
        <v>0</v>
      </c>
      <c r="CZ142" s="122">
        <v>0</v>
      </c>
    </row>
    <row r="143" spans="1:104">
      <c r="A143" s="150">
        <v>98</v>
      </c>
      <c r="B143" s="151" t="s">
        <v>306</v>
      </c>
      <c r="C143" s="152" t="s">
        <v>307</v>
      </c>
      <c r="D143" s="153" t="s">
        <v>98</v>
      </c>
      <c r="E143" s="154">
        <v>1</v>
      </c>
      <c r="F143" s="154"/>
      <c r="G143" s="155">
        <f t="shared" si="48"/>
        <v>0</v>
      </c>
      <c r="O143" s="149">
        <v>2</v>
      </c>
      <c r="AA143" s="122">
        <v>12</v>
      </c>
      <c r="AB143" s="122">
        <v>0</v>
      </c>
      <c r="AC143" s="122">
        <v>98</v>
      </c>
      <c r="AZ143" s="122">
        <v>2</v>
      </c>
      <c r="BA143" s="122">
        <f t="shared" si="49"/>
        <v>0</v>
      </c>
      <c r="BB143" s="122">
        <f t="shared" si="50"/>
        <v>0</v>
      </c>
      <c r="BC143" s="122">
        <f t="shared" si="51"/>
        <v>0</v>
      </c>
      <c r="BD143" s="122">
        <f t="shared" si="52"/>
        <v>0</v>
      </c>
      <c r="BE143" s="122">
        <f t="shared" si="53"/>
        <v>0</v>
      </c>
      <c r="CZ143" s="122">
        <v>0</v>
      </c>
    </row>
    <row r="144" spans="1:104">
      <c r="A144" s="150">
        <v>99</v>
      </c>
      <c r="B144" s="151" t="s">
        <v>308</v>
      </c>
      <c r="C144" s="152" t="s">
        <v>309</v>
      </c>
      <c r="D144" s="153" t="s">
        <v>151</v>
      </c>
      <c r="E144" s="154">
        <v>10</v>
      </c>
      <c r="F144" s="154"/>
      <c r="G144" s="155">
        <f t="shared" si="48"/>
        <v>0</v>
      </c>
      <c r="O144" s="149">
        <v>2</v>
      </c>
      <c r="AA144" s="122">
        <v>12</v>
      </c>
      <c r="AB144" s="122">
        <v>0</v>
      </c>
      <c r="AC144" s="122">
        <v>99</v>
      </c>
      <c r="AZ144" s="122">
        <v>2</v>
      </c>
      <c r="BA144" s="122">
        <f t="shared" si="49"/>
        <v>0</v>
      </c>
      <c r="BB144" s="122">
        <f t="shared" si="50"/>
        <v>0</v>
      </c>
      <c r="BC144" s="122">
        <f t="shared" si="51"/>
        <v>0</v>
      </c>
      <c r="BD144" s="122">
        <f t="shared" si="52"/>
        <v>0</v>
      </c>
      <c r="BE144" s="122">
        <f t="shared" si="53"/>
        <v>0</v>
      </c>
      <c r="CZ144" s="122">
        <v>0</v>
      </c>
    </row>
    <row r="145" spans="1:104">
      <c r="A145" s="150">
        <v>100</v>
      </c>
      <c r="B145" s="151" t="s">
        <v>310</v>
      </c>
      <c r="C145" s="152" t="s">
        <v>311</v>
      </c>
      <c r="D145" s="153" t="s">
        <v>68</v>
      </c>
      <c r="E145" s="154">
        <v>1</v>
      </c>
      <c r="F145" s="154"/>
      <c r="G145" s="155">
        <f t="shared" si="48"/>
        <v>0</v>
      </c>
      <c r="O145" s="149">
        <v>2</v>
      </c>
      <c r="AA145" s="122">
        <v>12</v>
      </c>
      <c r="AB145" s="122">
        <v>0</v>
      </c>
      <c r="AC145" s="122">
        <v>100</v>
      </c>
      <c r="AZ145" s="122">
        <v>2</v>
      </c>
      <c r="BA145" s="122">
        <f t="shared" si="49"/>
        <v>0</v>
      </c>
      <c r="BB145" s="122">
        <f t="shared" si="50"/>
        <v>0</v>
      </c>
      <c r="BC145" s="122">
        <f t="shared" si="51"/>
        <v>0</v>
      </c>
      <c r="BD145" s="122">
        <f t="shared" si="52"/>
        <v>0</v>
      </c>
      <c r="BE145" s="122">
        <f t="shared" si="53"/>
        <v>0</v>
      </c>
      <c r="CZ145" s="122">
        <v>0</v>
      </c>
    </row>
    <row r="146" spans="1:104">
      <c r="A146" s="150">
        <v>101</v>
      </c>
      <c r="B146" s="151" t="s">
        <v>312</v>
      </c>
      <c r="C146" s="152" t="s">
        <v>313</v>
      </c>
      <c r="D146" s="153" t="s">
        <v>68</v>
      </c>
      <c r="E146" s="154">
        <v>1</v>
      </c>
      <c r="F146" s="154"/>
      <c r="G146" s="155">
        <f t="shared" si="48"/>
        <v>0</v>
      </c>
      <c r="O146" s="149">
        <v>2</v>
      </c>
      <c r="AA146" s="122">
        <v>12</v>
      </c>
      <c r="AB146" s="122">
        <v>0</v>
      </c>
      <c r="AC146" s="122">
        <v>101</v>
      </c>
      <c r="AZ146" s="122">
        <v>2</v>
      </c>
      <c r="BA146" s="122">
        <f t="shared" si="49"/>
        <v>0</v>
      </c>
      <c r="BB146" s="122">
        <f t="shared" si="50"/>
        <v>0</v>
      </c>
      <c r="BC146" s="122">
        <f t="shared" si="51"/>
        <v>0</v>
      </c>
      <c r="BD146" s="122">
        <f t="shared" si="52"/>
        <v>0</v>
      </c>
      <c r="BE146" s="122">
        <f t="shared" si="53"/>
        <v>0</v>
      </c>
      <c r="CZ146" s="122">
        <v>0</v>
      </c>
    </row>
    <row r="147" spans="1:104" ht="22.5">
      <c r="A147" s="150">
        <v>102</v>
      </c>
      <c r="B147" s="151" t="s">
        <v>314</v>
      </c>
      <c r="C147" s="152" t="s">
        <v>315</v>
      </c>
      <c r="D147" s="153" t="s">
        <v>98</v>
      </c>
      <c r="E147" s="154">
        <v>1</v>
      </c>
      <c r="F147" s="154"/>
      <c r="G147" s="155">
        <f t="shared" si="48"/>
        <v>0</v>
      </c>
      <c r="O147" s="149">
        <v>2</v>
      </c>
      <c r="AA147" s="122">
        <v>12</v>
      </c>
      <c r="AB147" s="122">
        <v>0</v>
      </c>
      <c r="AC147" s="122">
        <v>102</v>
      </c>
      <c r="AZ147" s="122">
        <v>2</v>
      </c>
      <c r="BA147" s="122">
        <f t="shared" si="49"/>
        <v>0</v>
      </c>
      <c r="BB147" s="122">
        <f t="shared" si="50"/>
        <v>0</v>
      </c>
      <c r="BC147" s="122">
        <f t="shared" si="51"/>
        <v>0</v>
      </c>
      <c r="BD147" s="122">
        <f t="shared" si="52"/>
        <v>0</v>
      </c>
      <c r="BE147" s="122">
        <f t="shared" si="53"/>
        <v>0</v>
      </c>
      <c r="CZ147" s="122">
        <v>0</v>
      </c>
    </row>
    <row r="148" spans="1:104" ht="22.5">
      <c r="A148" s="150">
        <v>103</v>
      </c>
      <c r="B148" s="151" t="s">
        <v>316</v>
      </c>
      <c r="C148" s="152" t="s">
        <v>317</v>
      </c>
      <c r="D148" s="153" t="s">
        <v>98</v>
      </c>
      <c r="E148" s="154">
        <v>1</v>
      </c>
      <c r="F148" s="154"/>
      <c r="G148" s="155">
        <f t="shared" si="48"/>
        <v>0</v>
      </c>
      <c r="O148" s="149">
        <v>2</v>
      </c>
      <c r="AA148" s="122">
        <v>12</v>
      </c>
      <c r="AB148" s="122">
        <v>0</v>
      </c>
      <c r="AC148" s="122">
        <v>103</v>
      </c>
      <c r="AZ148" s="122">
        <v>2</v>
      </c>
      <c r="BA148" s="122">
        <f t="shared" si="49"/>
        <v>0</v>
      </c>
      <c r="BB148" s="122">
        <f t="shared" si="50"/>
        <v>0</v>
      </c>
      <c r="BC148" s="122">
        <f t="shared" si="51"/>
        <v>0</v>
      </c>
      <c r="BD148" s="122">
        <f t="shared" si="52"/>
        <v>0</v>
      </c>
      <c r="BE148" s="122">
        <f t="shared" si="53"/>
        <v>0</v>
      </c>
      <c r="CZ148" s="122">
        <v>0</v>
      </c>
    </row>
    <row r="149" spans="1:104" ht="22.5">
      <c r="A149" s="150">
        <v>104</v>
      </c>
      <c r="B149" s="151" t="s">
        <v>318</v>
      </c>
      <c r="C149" s="152" t="s">
        <v>319</v>
      </c>
      <c r="D149" s="153" t="s">
        <v>98</v>
      </c>
      <c r="E149" s="154">
        <v>1</v>
      </c>
      <c r="F149" s="154"/>
      <c r="G149" s="155">
        <f t="shared" si="48"/>
        <v>0</v>
      </c>
      <c r="O149" s="149">
        <v>2</v>
      </c>
      <c r="AA149" s="122">
        <v>12</v>
      </c>
      <c r="AB149" s="122">
        <v>0</v>
      </c>
      <c r="AC149" s="122">
        <v>104</v>
      </c>
      <c r="AZ149" s="122">
        <v>2</v>
      </c>
      <c r="BA149" s="122">
        <f t="shared" si="49"/>
        <v>0</v>
      </c>
      <c r="BB149" s="122">
        <f t="shared" si="50"/>
        <v>0</v>
      </c>
      <c r="BC149" s="122">
        <f t="shared" si="51"/>
        <v>0</v>
      </c>
      <c r="BD149" s="122">
        <f t="shared" si="52"/>
        <v>0</v>
      </c>
      <c r="BE149" s="122">
        <f t="shared" si="53"/>
        <v>0</v>
      </c>
      <c r="CZ149" s="122">
        <v>0</v>
      </c>
    </row>
    <row r="150" spans="1:104" ht="22.5">
      <c r="A150" s="150">
        <v>105</v>
      </c>
      <c r="B150" s="151" t="s">
        <v>320</v>
      </c>
      <c r="C150" s="152" t="s">
        <v>321</v>
      </c>
      <c r="D150" s="153" t="s">
        <v>98</v>
      </c>
      <c r="E150" s="154">
        <v>1</v>
      </c>
      <c r="F150" s="154"/>
      <c r="G150" s="155">
        <f t="shared" si="48"/>
        <v>0</v>
      </c>
      <c r="O150" s="149">
        <v>2</v>
      </c>
      <c r="AA150" s="122">
        <v>12</v>
      </c>
      <c r="AB150" s="122">
        <v>0</v>
      </c>
      <c r="AC150" s="122">
        <v>105</v>
      </c>
      <c r="AZ150" s="122">
        <v>2</v>
      </c>
      <c r="BA150" s="122">
        <f t="shared" si="49"/>
        <v>0</v>
      </c>
      <c r="BB150" s="122">
        <f t="shared" si="50"/>
        <v>0</v>
      </c>
      <c r="BC150" s="122">
        <f t="shared" si="51"/>
        <v>0</v>
      </c>
      <c r="BD150" s="122">
        <f t="shared" si="52"/>
        <v>0</v>
      </c>
      <c r="BE150" s="122">
        <f t="shared" si="53"/>
        <v>0</v>
      </c>
      <c r="CZ150" s="122">
        <v>0</v>
      </c>
    </row>
    <row r="151" spans="1:104">
      <c r="A151" s="150">
        <v>106</v>
      </c>
      <c r="B151" s="151" t="s">
        <v>322</v>
      </c>
      <c r="C151" s="152" t="s">
        <v>323</v>
      </c>
      <c r="D151" s="153" t="s">
        <v>89</v>
      </c>
      <c r="E151" s="154">
        <v>18.79</v>
      </c>
      <c r="F151" s="154"/>
      <c r="G151" s="155">
        <f t="shared" si="48"/>
        <v>0</v>
      </c>
      <c r="O151" s="149">
        <v>2</v>
      </c>
      <c r="AA151" s="122">
        <v>12</v>
      </c>
      <c r="AB151" s="122">
        <v>0</v>
      </c>
      <c r="AC151" s="122">
        <v>106</v>
      </c>
      <c r="AZ151" s="122">
        <v>2</v>
      </c>
      <c r="BA151" s="122">
        <f t="shared" si="49"/>
        <v>0</v>
      </c>
      <c r="BB151" s="122">
        <f t="shared" si="50"/>
        <v>0</v>
      </c>
      <c r="BC151" s="122">
        <f t="shared" si="51"/>
        <v>0</v>
      </c>
      <c r="BD151" s="122">
        <f t="shared" si="52"/>
        <v>0</v>
      </c>
      <c r="BE151" s="122">
        <f t="shared" si="53"/>
        <v>0</v>
      </c>
      <c r="CZ151" s="122">
        <v>4.0800000000000003E-3</v>
      </c>
    </row>
    <row r="152" spans="1:104">
      <c r="A152" s="150">
        <v>107</v>
      </c>
      <c r="B152" s="151" t="s">
        <v>324</v>
      </c>
      <c r="C152" s="152" t="s">
        <v>325</v>
      </c>
      <c r="D152" s="153" t="s">
        <v>54</v>
      </c>
      <c r="E152" s="154">
        <v>1.9</v>
      </c>
      <c r="F152" s="154"/>
      <c r="G152" s="155">
        <f t="shared" si="48"/>
        <v>0</v>
      </c>
      <c r="O152" s="149">
        <v>2</v>
      </c>
      <c r="AA152" s="122">
        <v>12</v>
      </c>
      <c r="AB152" s="122">
        <v>0</v>
      </c>
      <c r="AC152" s="122">
        <v>107</v>
      </c>
      <c r="AZ152" s="122">
        <v>2</v>
      </c>
      <c r="BA152" s="122">
        <f t="shared" si="49"/>
        <v>0</v>
      </c>
      <c r="BB152" s="122">
        <f t="shared" si="50"/>
        <v>0</v>
      </c>
      <c r="BC152" s="122">
        <f t="shared" si="51"/>
        <v>0</v>
      </c>
      <c r="BD152" s="122">
        <f t="shared" si="52"/>
        <v>0</v>
      </c>
      <c r="BE152" s="122">
        <f t="shared" si="53"/>
        <v>0</v>
      </c>
      <c r="CZ152" s="122">
        <v>0</v>
      </c>
    </row>
    <row r="153" spans="1:104">
      <c r="A153" s="156"/>
      <c r="B153" s="157" t="s">
        <v>69</v>
      </c>
      <c r="C153" s="158" t="str">
        <f>CONCATENATE(B137," ",C137)</f>
        <v>767 Konstrukce zámečnické</v>
      </c>
      <c r="D153" s="156"/>
      <c r="E153" s="159"/>
      <c r="F153" s="159"/>
      <c r="G153" s="160">
        <f>SUM(G137:G152)</f>
        <v>0</v>
      </c>
      <c r="O153" s="149">
        <v>4</v>
      </c>
      <c r="BA153" s="161">
        <f>SUM(BA137:BA152)</f>
        <v>0</v>
      </c>
      <c r="BB153" s="161">
        <f>SUM(BB137:BB152)</f>
        <v>0</v>
      </c>
      <c r="BC153" s="161">
        <f>SUM(BC137:BC152)</f>
        <v>0</v>
      </c>
      <c r="BD153" s="161">
        <f>SUM(BD137:BD152)</f>
        <v>0</v>
      </c>
      <c r="BE153" s="161">
        <f>SUM(BE137:BE152)</f>
        <v>0</v>
      </c>
    </row>
    <row r="154" spans="1:104">
      <c r="A154" s="142" t="s">
        <v>65</v>
      </c>
      <c r="B154" s="143" t="s">
        <v>326</v>
      </c>
      <c r="C154" s="144" t="s">
        <v>327</v>
      </c>
      <c r="D154" s="145"/>
      <c r="E154" s="146"/>
      <c r="F154" s="146"/>
      <c r="G154" s="147"/>
      <c r="H154" s="148"/>
      <c r="I154" s="148"/>
      <c r="O154" s="149">
        <v>1</v>
      </c>
    </row>
    <row r="155" spans="1:104">
      <c r="A155" s="150">
        <v>108</v>
      </c>
      <c r="B155" s="151" t="s">
        <v>328</v>
      </c>
      <c r="C155" s="152" t="s">
        <v>329</v>
      </c>
      <c r="D155" s="153" t="s">
        <v>89</v>
      </c>
      <c r="E155" s="154">
        <v>3.47</v>
      </c>
      <c r="F155" s="154"/>
      <c r="G155" s="155">
        <f>E155*F155</f>
        <v>0</v>
      </c>
      <c r="O155" s="149">
        <v>2</v>
      </c>
      <c r="AA155" s="122">
        <v>12</v>
      </c>
      <c r="AB155" s="122">
        <v>0</v>
      </c>
      <c r="AC155" s="122">
        <v>108</v>
      </c>
      <c r="AZ155" s="122">
        <v>2</v>
      </c>
      <c r="BA155" s="122">
        <f>IF(AZ155=1,G155,0)</f>
        <v>0</v>
      </c>
      <c r="BB155" s="122">
        <f>IF(AZ155=2,G155,0)</f>
        <v>0</v>
      </c>
      <c r="BC155" s="122">
        <f>IF(AZ155=3,G155,0)</f>
        <v>0</v>
      </c>
      <c r="BD155" s="122">
        <f>IF(AZ155=4,G155,0)</f>
        <v>0</v>
      </c>
      <c r="BE155" s="122">
        <f>IF(AZ155=5,G155,0)</f>
        <v>0</v>
      </c>
      <c r="CZ155" s="122">
        <v>1.7690000000000001E-2</v>
      </c>
    </row>
    <row r="156" spans="1:104">
      <c r="A156" s="150">
        <v>109</v>
      </c>
      <c r="B156" s="151" t="s">
        <v>330</v>
      </c>
      <c r="C156" s="152" t="s">
        <v>331</v>
      </c>
      <c r="D156" s="153" t="s">
        <v>89</v>
      </c>
      <c r="E156" s="154">
        <v>3.47</v>
      </c>
      <c r="F156" s="154"/>
      <c r="G156" s="155">
        <f>E156*F156</f>
        <v>0</v>
      </c>
      <c r="O156" s="149">
        <v>2</v>
      </c>
      <c r="AA156" s="122">
        <v>12</v>
      </c>
      <c r="AB156" s="122">
        <v>0</v>
      </c>
      <c r="AC156" s="122">
        <v>109</v>
      </c>
      <c r="AZ156" s="122">
        <v>2</v>
      </c>
      <c r="BA156" s="122">
        <f>IF(AZ156=1,G156,0)</f>
        <v>0</v>
      </c>
      <c r="BB156" s="122">
        <f>IF(AZ156=2,G156,0)</f>
        <v>0</v>
      </c>
      <c r="BC156" s="122">
        <f>IF(AZ156=3,G156,0)</f>
        <v>0</v>
      </c>
      <c r="BD156" s="122">
        <f>IF(AZ156=4,G156,0)</f>
        <v>0</v>
      </c>
      <c r="BE156" s="122">
        <f>IF(AZ156=5,G156,0)</f>
        <v>0</v>
      </c>
      <c r="CZ156" s="122">
        <v>0</v>
      </c>
    </row>
    <row r="157" spans="1:104">
      <c r="A157" s="150">
        <v>110</v>
      </c>
      <c r="B157" s="151" t="s">
        <v>332</v>
      </c>
      <c r="C157" s="152" t="s">
        <v>333</v>
      </c>
      <c r="D157" s="153" t="s">
        <v>54</v>
      </c>
      <c r="E157" s="154">
        <v>7</v>
      </c>
      <c r="F157" s="154"/>
      <c r="G157" s="155">
        <f>E157*F157</f>
        <v>0</v>
      </c>
      <c r="O157" s="149">
        <v>2</v>
      </c>
      <c r="AA157" s="122">
        <v>12</v>
      </c>
      <c r="AB157" s="122">
        <v>0</v>
      </c>
      <c r="AC157" s="122">
        <v>110</v>
      </c>
      <c r="AZ157" s="122">
        <v>2</v>
      </c>
      <c r="BA157" s="122">
        <f>IF(AZ157=1,G157,0)</f>
        <v>0</v>
      </c>
      <c r="BB157" s="122">
        <f>IF(AZ157=2,G157,0)</f>
        <v>0</v>
      </c>
      <c r="BC157" s="122">
        <f>IF(AZ157=3,G157,0)</f>
        <v>0</v>
      </c>
      <c r="BD157" s="122">
        <f>IF(AZ157=4,G157,0)</f>
        <v>0</v>
      </c>
      <c r="BE157" s="122">
        <f>IF(AZ157=5,G157,0)</f>
        <v>0</v>
      </c>
      <c r="CZ157" s="122">
        <v>0</v>
      </c>
    </row>
    <row r="158" spans="1:104">
      <c r="A158" s="156"/>
      <c r="B158" s="157" t="s">
        <v>69</v>
      </c>
      <c r="C158" s="158" t="str">
        <f>CONCATENATE(B154," ",C154)</f>
        <v>771 Podlahy z dlaždic a obklady</v>
      </c>
      <c r="D158" s="156"/>
      <c r="E158" s="159"/>
      <c r="F158" s="159"/>
      <c r="G158" s="160">
        <f>SUM(G154:G157)</f>
        <v>0</v>
      </c>
      <c r="O158" s="149">
        <v>4</v>
      </c>
      <c r="BA158" s="161">
        <f>SUM(BA154:BA157)</f>
        <v>0</v>
      </c>
      <c r="BB158" s="161">
        <f>SUM(BB154:BB157)</f>
        <v>0</v>
      </c>
      <c r="BC158" s="161">
        <f>SUM(BC154:BC157)</f>
        <v>0</v>
      </c>
      <c r="BD158" s="161">
        <f>SUM(BD154:BD157)</f>
        <v>0</v>
      </c>
      <c r="BE158" s="161">
        <f>SUM(BE154:BE157)</f>
        <v>0</v>
      </c>
    </row>
    <row r="159" spans="1:104">
      <c r="A159" s="142" t="s">
        <v>65</v>
      </c>
      <c r="B159" s="143" t="s">
        <v>334</v>
      </c>
      <c r="C159" s="144" t="s">
        <v>335</v>
      </c>
      <c r="D159" s="145"/>
      <c r="E159" s="146"/>
      <c r="F159" s="146"/>
      <c r="G159" s="147"/>
      <c r="H159" s="148"/>
      <c r="I159" s="148"/>
      <c r="O159" s="149">
        <v>1</v>
      </c>
    </row>
    <row r="160" spans="1:104">
      <c r="A160" s="150">
        <v>111</v>
      </c>
      <c r="B160" s="151" t="s">
        <v>336</v>
      </c>
      <c r="C160" s="152" t="s">
        <v>337</v>
      </c>
      <c r="D160" s="153" t="s">
        <v>89</v>
      </c>
      <c r="E160" s="154">
        <v>15.32</v>
      </c>
      <c r="F160" s="154"/>
      <c r="G160" s="155">
        <f>E160*F160</f>
        <v>0</v>
      </c>
      <c r="O160" s="149">
        <v>2</v>
      </c>
      <c r="AA160" s="122">
        <v>12</v>
      </c>
      <c r="AB160" s="122">
        <v>0</v>
      </c>
      <c r="AC160" s="122">
        <v>111</v>
      </c>
      <c r="AZ160" s="122">
        <v>2</v>
      </c>
      <c r="BA160" s="122">
        <f>IF(AZ160=1,G160,0)</f>
        <v>0</v>
      </c>
      <c r="BB160" s="122">
        <f>IF(AZ160=2,G160,0)</f>
        <v>0</v>
      </c>
      <c r="BC160" s="122">
        <f>IF(AZ160=3,G160,0)</f>
        <v>0</v>
      </c>
      <c r="BD160" s="122">
        <f>IF(AZ160=4,G160,0)</f>
        <v>0</v>
      </c>
      <c r="BE160" s="122">
        <f>IF(AZ160=5,G160,0)</f>
        <v>0</v>
      </c>
      <c r="CZ160" s="122">
        <v>4.2300000000000003E-3</v>
      </c>
    </row>
    <row r="161" spans="1:104">
      <c r="A161" s="150">
        <v>112</v>
      </c>
      <c r="B161" s="151" t="s">
        <v>338</v>
      </c>
      <c r="C161" s="152" t="s">
        <v>339</v>
      </c>
      <c r="D161" s="153" t="s">
        <v>54</v>
      </c>
      <c r="E161" s="154">
        <v>1.55</v>
      </c>
      <c r="F161" s="154"/>
      <c r="G161" s="155">
        <f>E161*F161</f>
        <v>0</v>
      </c>
      <c r="O161" s="149">
        <v>2</v>
      </c>
      <c r="AA161" s="122">
        <v>12</v>
      </c>
      <c r="AB161" s="122">
        <v>0</v>
      </c>
      <c r="AC161" s="122">
        <v>112</v>
      </c>
      <c r="AZ161" s="122">
        <v>2</v>
      </c>
      <c r="BA161" s="122">
        <f>IF(AZ161=1,G161,0)</f>
        <v>0</v>
      </c>
      <c r="BB161" s="122">
        <f>IF(AZ161=2,G161,0)</f>
        <v>0</v>
      </c>
      <c r="BC161" s="122">
        <f>IF(AZ161=3,G161,0)</f>
        <v>0</v>
      </c>
      <c r="BD161" s="122">
        <f>IF(AZ161=4,G161,0)</f>
        <v>0</v>
      </c>
      <c r="BE161" s="122">
        <f>IF(AZ161=5,G161,0)</f>
        <v>0</v>
      </c>
      <c r="CZ161" s="122">
        <v>0</v>
      </c>
    </row>
    <row r="162" spans="1:104">
      <c r="A162" s="156"/>
      <c r="B162" s="157" t="s">
        <v>69</v>
      </c>
      <c r="C162" s="158" t="str">
        <f>CONCATENATE(B159," ",C159)</f>
        <v>776 Podlahy povlakové</v>
      </c>
      <c r="D162" s="156"/>
      <c r="E162" s="159"/>
      <c r="F162" s="159"/>
      <c r="G162" s="160">
        <f>SUM(G159:G161)</f>
        <v>0</v>
      </c>
      <c r="O162" s="149">
        <v>4</v>
      </c>
      <c r="BA162" s="161">
        <f>SUM(BA159:BA161)</f>
        <v>0</v>
      </c>
      <c r="BB162" s="161">
        <f>SUM(BB159:BB161)</f>
        <v>0</v>
      </c>
      <c r="BC162" s="161">
        <f>SUM(BC159:BC161)</f>
        <v>0</v>
      </c>
      <c r="BD162" s="161">
        <f>SUM(BD159:BD161)</f>
        <v>0</v>
      </c>
      <c r="BE162" s="161">
        <f>SUM(BE159:BE161)</f>
        <v>0</v>
      </c>
    </row>
    <row r="163" spans="1:104">
      <c r="A163" s="142" t="s">
        <v>65</v>
      </c>
      <c r="B163" s="143" t="s">
        <v>340</v>
      </c>
      <c r="C163" s="144" t="s">
        <v>341</v>
      </c>
      <c r="D163" s="145"/>
      <c r="E163" s="146"/>
      <c r="F163" s="146"/>
      <c r="G163" s="147"/>
      <c r="H163" s="148"/>
      <c r="I163" s="148"/>
      <c r="O163" s="149">
        <v>1</v>
      </c>
    </row>
    <row r="164" spans="1:104">
      <c r="A164" s="150">
        <v>113</v>
      </c>
      <c r="B164" s="151" t="s">
        <v>342</v>
      </c>
      <c r="C164" s="152" t="s">
        <v>343</v>
      </c>
      <c r="D164" s="153" t="s">
        <v>89</v>
      </c>
      <c r="E164" s="154">
        <v>27.3</v>
      </c>
      <c r="F164" s="154"/>
      <c r="G164" s="155">
        <f>E164*F164</f>
        <v>0</v>
      </c>
      <c r="O164" s="149">
        <v>2</v>
      </c>
      <c r="AA164" s="122">
        <v>12</v>
      </c>
      <c r="AB164" s="122">
        <v>0</v>
      </c>
      <c r="AC164" s="122">
        <v>113</v>
      </c>
      <c r="AZ164" s="122">
        <v>2</v>
      </c>
      <c r="BA164" s="122">
        <f>IF(AZ164=1,G164,0)</f>
        <v>0</v>
      </c>
      <c r="BB164" s="122">
        <f>IF(AZ164=2,G164,0)</f>
        <v>0</v>
      </c>
      <c r="BC164" s="122">
        <f>IF(AZ164=3,G164,0)</f>
        <v>0</v>
      </c>
      <c r="BD164" s="122">
        <f>IF(AZ164=4,G164,0)</f>
        <v>0</v>
      </c>
      <c r="BE164" s="122">
        <f>IF(AZ164=5,G164,0)</f>
        <v>0</v>
      </c>
      <c r="CZ164" s="122">
        <v>5.926E-2</v>
      </c>
    </row>
    <row r="165" spans="1:104">
      <c r="A165" s="150">
        <v>114</v>
      </c>
      <c r="B165" s="151" t="s">
        <v>344</v>
      </c>
      <c r="C165" s="152" t="s">
        <v>345</v>
      </c>
      <c r="D165" s="153" t="s">
        <v>54</v>
      </c>
      <c r="E165" s="154">
        <v>3.85</v>
      </c>
      <c r="F165" s="154"/>
      <c r="G165" s="155">
        <f>E165*F165</f>
        <v>0</v>
      </c>
      <c r="O165" s="149">
        <v>2</v>
      </c>
      <c r="AA165" s="122">
        <v>12</v>
      </c>
      <c r="AB165" s="122">
        <v>0</v>
      </c>
      <c r="AC165" s="122">
        <v>114</v>
      </c>
      <c r="AZ165" s="122">
        <v>2</v>
      </c>
      <c r="BA165" s="122">
        <f>IF(AZ165=1,G165,0)</f>
        <v>0</v>
      </c>
      <c r="BB165" s="122">
        <f>IF(AZ165=2,G165,0)</f>
        <v>0</v>
      </c>
      <c r="BC165" s="122">
        <f>IF(AZ165=3,G165,0)</f>
        <v>0</v>
      </c>
      <c r="BD165" s="122">
        <f>IF(AZ165=4,G165,0)</f>
        <v>0</v>
      </c>
      <c r="BE165" s="122">
        <f>IF(AZ165=5,G165,0)</f>
        <v>0</v>
      </c>
      <c r="CZ165" s="122">
        <v>0</v>
      </c>
    </row>
    <row r="166" spans="1:104">
      <c r="A166" s="156"/>
      <c r="B166" s="157" t="s">
        <v>69</v>
      </c>
      <c r="C166" s="158" t="str">
        <f>CONCATENATE(B163," ",C163)</f>
        <v>781 Obklady keramické</v>
      </c>
      <c r="D166" s="156"/>
      <c r="E166" s="159"/>
      <c r="F166" s="159"/>
      <c r="G166" s="160">
        <f>SUM(G163:G165)</f>
        <v>0</v>
      </c>
      <c r="O166" s="149">
        <v>4</v>
      </c>
      <c r="BA166" s="161">
        <f>SUM(BA163:BA165)</f>
        <v>0</v>
      </c>
      <c r="BB166" s="161">
        <f>SUM(BB163:BB165)</f>
        <v>0</v>
      </c>
      <c r="BC166" s="161">
        <f>SUM(BC163:BC165)</f>
        <v>0</v>
      </c>
      <c r="BD166" s="161">
        <f>SUM(BD163:BD165)</f>
        <v>0</v>
      </c>
      <c r="BE166" s="161">
        <f>SUM(BE163:BE165)</f>
        <v>0</v>
      </c>
    </row>
    <row r="167" spans="1:104">
      <c r="A167" s="142" t="s">
        <v>65</v>
      </c>
      <c r="B167" s="143" t="s">
        <v>346</v>
      </c>
      <c r="C167" s="144" t="s">
        <v>347</v>
      </c>
      <c r="D167" s="145"/>
      <c r="E167" s="146"/>
      <c r="F167" s="146"/>
      <c r="G167" s="147"/>
      <c r="H167" s="148"/>
      <c r="I167" s="148"/>
      <c r="O167" s="149">
        <v>1</v>
      </c>
    </row>
    <row r="168" spans="1:104">
      <c r="A168" s="150">
        <v>115</v>
      </c>
      <c r="B168" s="151" t="s">
        <v>348</v>
      </c>
      <c r="C168" s="152" t="s">
        <v>349</v>
      </c>
      <c r="D168" s="153" t="s">
        <v>89</v>
      </c>
      <c r="E168" s="154">
        <v>86.52</v>
      </c>
      <c r="F168" s="154"/>
      <c r="G168" s="155">
        <f>E168*F168</f>
        <v>0</v>
      </c>
      <c r="O168" s="149">
        <v>2</v>
      </c>
      <c r="AA168" s="122">
        <v>12</v>
      </c>
      <c r="AB168" s="122">
        <v>0</v>
      </c>
      <c r="AC168" s="122">
        <v>115</v>
      </c>
      <c r="AZ168" s="122">
        <v>2</v>
      </c>
      <c r="BA168" s="122">
        <f>IF(AZ168=1,G168,0)</f>
        <v>0</v>
      </c>
      <c r="BB168" s="122">
        <f>IF(AZ168=2,G168,0)</f>
        <v>0</v>
      </c>
      <c r="BC168" s="122">
        <f>IF(AZ168=3,G168,0)</f>
        <v>0</v>
      </c>
      <c r="BD168" s="122">
        <f>IF(AZ168=4,G168,0)</f>
        <v>0</v>
      </c>
      <c r="BE168" s="122">
        <f>IF(AZ168=5,G168,0)</f>
        <v>0</v>
      </c>
      <c r="CZ168" s="122">
        <v>4.8999999999999998E-4</v>
      </c>
    </row>
    <row r="169" spans="1:104">
      <c r="A169" s="150">
        <v>116</v>
      </c>
      <c r="B169" s="151" t="s">
        <v>350</v>
      </c>
      <c r="C169" s="152" t="s">
        <v>351</v>
      </c>
      <c r="D169" s="153" t="s">
        <v>89</v>
      </c>
      <c r="E169" s="154">
        <v>967.56</v>
      </c>
      <c r="F169" s="154"/>
      <c r="G169" s="155">
        <f>E169*F169</f>
        <v>0</v>
      </c>
      <c r="O169" s="149">
        <v>2</v>
      </c>
      <c r="AA169" s="122">
        <v>12</v>
      </c>
      <c r="AB169" s="122">
        <v>0</v>
      </c>
      <c r="AC169" s="122">
        <v>116</v>
      </c>
      <c r="AZ169" s="122">
        <v>2</v>
      </c>
      <c r="BA169" s="122">
        <f>IF(AZ169=1,G169,0)</f>
        <v>0</v>
      </c>
      <c r="BB169" s="122">
        <f>IF(AZ169=2,G169,0)</f>
        <v>0</v>
      </c>
      <c r="BC169" s="122">
        <f>IF(AZ169=3,G169,0)</f>
        <v>0</v>
      </c>
      <c r="BD169" s="122">
        <f>IF(AZ169=4,G169,0)</f>
        <v>0</v>
      </c>
      <c r="BE169" s="122">
        <f>IF(AZ169=5,G169,0)</f>
        <v>0</v>
      </c>
      <c r="CZ169" s="122">
        <v>6.0999999999999997E-4</v>
      </c>
    </row>
    <row r="170" spans="1:104">
      <c r="A170" s="150">
        <v>117</v>
      </c>
      <c r="B170" s="151" t="s">
        <v>546</v>
      </c>
      <c r="C170" s="152" t="s">
        <v>547</v>
      </c>
      <c r="D170" s="153" t="s">
        <v>89</v>
      </c>
      <c r="E170" s="154">
        <v>556.67999999999995</v>
      </c>
      <c r="F170" s="154"/>
      <c r="G170" s="155">
        <f t="shared" ref="G170:G171" si="54">E170*F170</f>
        <v>0</v>
      </c>
      <c r="O170" s="149"/>
    </row>
    <row r="171" spans="1:104">
      <c r="A171" s="150">
        <v>118</v>
      </c>
      <c r="B171" s="151" t="s">
        <v>548</v>
      </c>
      <c r="C171" s="152" t="s">
        <v>549</v>
      </c>
      <c r="D171" s="153" t="s">
        <v>89</v>
      </c>
      <c r="E171" s="154">
        <v>556.67999999999995</v>
      </c>
      <c r="F171" s="154"/>
      <c r="G171" s="155">
        <f t="shared" si="54"/>
        <v>0</v>
      </c>
      <c r="O171" s="149"/>
    </row>
    <row r="172" spans="1:104">
      <c r="A172" s="156"/>
      <c r="B172" s="157" t="s">
        <v>69</v>
      </c>
      <c r="C172" s="158" t="str">
        <f>CONCATENATE(B167," ",C167)</f>
        <v>783 Nátěry</v>
      </c>
      <c r="D172" s="156"/>
      <c r="E172" s="159"/>
      <c r="F172" s="159"/>
      <c r="G172" s="160">
        <f>SUM(G167:G171)</f>
        <v>0</v>
      </c>
      <c r="O172" s="149">
        <v>4</v>
      </c>
      <c r="BA172" s="161">
        <f>SUM(BA167:BA169)</f>
        <v>0</v>
      </c>
      <c r="BB172" s="161">
        <f>SUM(BB167:BB169)</f>
        <v>0</v>
      </c>
      <c r="BC172" s="161">
        <f>SUM(BC167:BC169)</f>
        <v>0</v>
      </c>
      <c r="BD172" s="161">
        <f>SUM(BD167:BD169)</f>
        <v>0</v>
      </c>
      <c r="BE172" s="161">
        <f>SUM(BE167:BE169)</f>
        <v>0</v>
      </c>
    </row>
    <row r="173" spans="1:104">
      <c r="A173" s="142" t="s">
        <v>65</v>
      </c>
      <c r="B173" s="143" t="s">
        <v>352</v>
      </c>
      <c r="C173" s="144" t="s">
        <v>353</v>
      </c>
      <c r="D173" s="145"/>
      <c r="E173" s="146"/>
      <c r="F173" s="146"/>
      <c r="G173" s="147"/>
      <c r="H173" s="148"/>
      <c r="I173" s="148"/>
      <c r="O173" s="149">
        <v>1</v>
      </c>
    </row>
    <row r="174" spans="1:104">
      <c r="A174" s="150">
        <v>119</v>
      </c>
      <c r="B174" s="151" t="s">
        <v>354</v>
      </c>
      <c r="C174" s="152" t="s">
        <v>355</v>
      </c>
      <c r="D174" s="153" t="s">
        <v>98</v>
      </c>
      <c r="E174" s="154">
        <v>1</v>
      </c>
      <c r="F174" s="154">
        <f>'500-NN'!G57</f>
        <v>0</v>
      </c>
      <c r="G174" s="155">
        <f>'500-NN'!G83</f>
        <v>0</v>
      </c>
      <c r="O174" s="149">
        <v>2</v>
      </c>
      <c r="AA174" s="122">
        <v>12</v>
      </c>
      <c r="AB174" s="122">
        <v>0</v>
      </c>
      <c r="AC174" s="122">
        <v>117</v>
      </c>
      <c r="AZ174" s="122">
        <v>4</v>
      </c>
      <c r="BA174" s="122">
        <f>IF(AZ174=1,G174,0)</f>
        <v>0</v>
      </c>
      <c r="BB174" s="122">
        <f>IF(AZ174=2,G174,0)</f>
        <v>0</v>
      </c>
      <c r="BC174" s="122">
        <f>IF(AZ174=3,G174,0)</f>
        <v>0</v>
      </c>
      <c r="BD174" s="122">
        <f>IF(AZ174=4,G174,0)</f>
        <v>0</v>
      </c>
      <c r="BE174" s="122">
        <f>IF(AZ174=5,G174,0)</f>
        <v>0</v>
      </c>
      <c r="CZ174" s="122">
        <v>0</v>
      </c>
    </row>
    <row r="175" spans="1:104">
      <c r="A175" s="156"/>
      <c r="B175" s="157" t="s">
        <v>69</v>
      </c>
      <c r="C175" s="158" t="str">
        <f>CONCATENATE(B173," ",C173)</f>
        <v>M21 Elektromontáže</v>
      </c>
      <c r="D175" s="156"/>
      <c r="E175" s="159"/>
      <c r="F175" s="159"/>
      <c r="G175" s="160">
        <f>SUM(G173:G174)</f>
        <v>0</v>
      </c>
      <c r="O175" s="149">
        <v>4</v>
      </c>
      <c r="BA175" s="161">
        <f>SUM(BA173:BA174)</f>
        <v>0</v>
      </c>
      <c r="BB175" s="161">
        <f>SUM(BB173:BB174)</f>
        <v>0</v>
      </c>
      <c r="BC175" s="161">
        <f>SUM(BC173:BC174)</f>
        <v>0</v>
      </c>
      <c r="BD175" s="161">
        <f>SUM(BD173:BD174)</f>
        <v>0</v>
      </c>
      <c r="BE175" s="161">
        <f>SUM(BE173:BE174)</f>
        <v>0</v>
      </c>
    </row>
    <row r="176" spans="1:104">
      <c r="A176" s="142" t="s">
        <v>65</v>
      </c>
      <c r="B176" s="143" t="s">
        <v>357</v>
      </c>
      <c r="C176" s="144" t="s">
        <v>358</v>
      </c>
      <c r="D176" s="145"/>
      <c r="E176" s="146"/>
      <c r="F176" s="146"/>
      <c r="G176" s="147"/>
      <c r="H176" s="148"/>
      <c r="I176" s="148"/>
      <c r="O176" s="149">
        <v>1</v>
      </c>
    </row>
    <row r="177" spans="1:104">
      <c r="A177" s="150">
        <v>120</v>
      </c>
      <c r="B177" s="151" t="s">
        <v>359</v>
      </c>
      <c r="C177" s="152" t="s">
        <v>360</v>
      </c>
      <c r="D177" s="153" t="s">
        <v>98</v>
      </c>
      <c r="E177" s="154">
        <v>1</v>
      </c>
      <c r="F177" s="154">
        <f>'300VZT'!G117</f>
        <v>0</v>
      </c>
      <c r="G177" s="155">
        <f>E177*F177</f>
        <v>0</v>
      </c>
      <c r="O177" s="149">
        <v>2</v>
      </c>
      <c r="AA177" s="122">
        <v>12</v>
      </c>
      <c r="AB177" s="122">
        <v>0</v>
      </c>
      <c r="AC177" s="122">
        <v>119</v>
      </c>
      <c r="AZ177" s="122">
        <v>4</v>
      </c>
      <c r="BA177" s="122">
        <f>IF(AZ177=1,G177,0)</f>
        <v>0</v>
      </c>
      <c r="BB177" s="122">
        <f>IF(AZ177=2,G177,0)</f>
        <v>0</v>
      </c>
      <c r="BC177" s="122">
        <f>IF(AZ177=3,G177,0)</f>
        <v>0</v>
      </c>
      <c r="BD177" s="122">
        <f>IF(AZ177=4,G177,0)</f>
        <v>0</v>
      </c>
      <c r="BE177" s="122">
        <f>IF(AZ177=5,G177,0)</f>
        <v>0</v>
      </c>
      <c r="CZ177" s="122">
        <v>0</v>
      </c>
    </row>
    <row r="178" spans="1:104">
      <c r="A178" s="156"/>
      <c r="B178" s="157" t="s">
        <v>69</v>
      </c>
      <c r="C178" s="158" t="str">
        <f>CONCATENATE(B176," ",C176)</f>
        <v>M24 Montáže vzduchotechnických zař</v>
      </c>
      <c r="D178" s="156"/>
      <c r="E178" s="159"/>
      <c r="F178" s="159"/>
      <c r="G178" s="160">
        <f>SUM(G176:G177)</f>
        <v>0</v>
      </c>
      <c r="O178" s="149">
        <v>4</v>
      </c>
      <c r="BA178" s="161">
        <f>SUM(BA176:BA177)</f>
        <v>0</v>
      </c>
      <c r="BB178" s="161">
        <f>SUM(BB176:BB177)</f>
        <v>0</v>
      </c>
      <c r="BC178" s="161">
        <f>SUM(BC176:BC177)</f>
        <v>0</v>
      </c>
      <c r="BD178" s="161">
        <f>SUM(BD176:BD177)</f>
        <v>0</v>
      </c>
      <c r="BE178" s="161">
        <f>SUM(BE176:BE177)</f>
        <v>0</v>
      </c>
    </row>
    <row r="179" spans="1:104">
      <c r="A179" s="123"/>
      <c r="B179" s="123"/>
      <c r="C179" s="123"/>
      <c r="D179" s="123"/>
      <c r="E179" s="123"/>
      <c r="F179" s="123"/>
      <c r="G179" s="123"/>
    </row>
    <row r="180" spans="1:104">
      <c r="E180" s="122"/>
    </row>
    <row r="181" spans="1:104">
      <c r="E181" s="122"/>
    </row>
    <row r="182" spans="1:104">
      <c r="E182" s="122"/>
    </row>
    <row r="183" spans="1:104">
      <c r="E183" s="122"/>
    </row>
    <row r="184" spans="1:104">
      <c r="E184" s="122"/>
    </row>
    <row r="185" spans="1:104">
      <c r="E185" s="122"/>
    </row>
    <row r="186" spans="1:104">
      <c r="E186" s="122"/>
    </row>
    <row r="187" spans="1:104">
      <c r="E187" s="122"/>
    </row>
    <row r="188" spans="1:104">
      <c r="E188" s="122"/>
    </row>
    <row r="189" spans="1:104">
      <c r="E189" s="122"/>
    </row>
    <row r="190" spans="1:104">
      <c r="E190" s="122"/>
    </row>
    <row r="191" spans="1:104">
      <c r="E191" s="122"/>
    </row>
    <row r="192" spans="1:104">
      <c r="E192" s="122"/>
    </row>
    <row r="193" spans="1:7">
      <c r="E193" s="122"/>
    </row>
    <row r="194" spans="1:7">
      <c r="E194" s="122"/>
    </row>
    <row r="195" spans="1:7">
      <c r="E195" s="122"/>
    </row>
    <row r="196" spans="1:7">
      <c r="E196" s="122"/>
    </row>
    <row r="197" spans="1:7">
      <c r="E197" s="122"/>
    </row>
    <row r="198" spans="1:7">
      <c r="E198" s="122"/>
    </row>
    <row r="199" spans="1:7">
      <c r="E199" s="122"/>
    </row>
    <row r="200" spans="1:7">
      <c r="E200" s="122"/>
    </row>
    <row r="201" spans="1:7">
      <c r="E201" s="122"/>
    </row>
    <row r="202" spans="1:7">
      <c r="A202" s="162"/>
      <c r="B202" s="162"/>
      <c r="C202" s="162"/>
      <c r="D202" s="162"/>
      <c r="E202" s="162"/>
      <c r="F202" s="162"/>
      <c r="G202" s="162"/>
    </row>
    <row r="203" spans="1:7">
      <c r="A203" s="162"/>
      <c r="B203" s="162"/>
      <c r="C203" s="162"/>
      <c r="D203" s="162"/>
      <c r="E203" s="162"/>
      <c r="F203" s="162"/>
      <c r="G203" s="162"/>
    </row>
    <row r="204" spans="1:7">
      <c r="A204" s="162"/>
      <c r="B204" s="162"/>
      <c r="C204" s="162"/>
      <c r="D204" s="162"/>
      <c r="E204" s="162"/>
      <c r="F204" s="162"/>
      <c r="G204" s="162"/>
    </row>
    <row r="205" spans="1:7">
      <c r="A205" s="162"/>
      <c r="B205" s="162"/>
      <c r="C205" s="162"/>
      <c r="D205" s="162"/>
      <c r="E205" s="162"/>
      <c r="F205" s="162"/>
      <c r="G205" s="162"/>
    </row>
    <row r="206" spans="1:7">
      <c r="E206" s="122"/>
    </row>
    <row r="207" spans="1:7">
      <c r="E207" s="122"/>
    </row>
    <row r="208" spans="1:7">
      <c r="E208" s="122"/>
    </row>
    <row r="209" spans="5:5">
      <c r="E209" s="122"/>
    </row>
    <row r="210" spans="5:5">
      <c r="E210" s="122"/>
    </row>
    <row r="211" spans="5:5">
      <c r="E211" s="122"/>
    </row>
    <row r="212" spans="5:5">
      <c r="E212" s="122"/>
    </row>
    <row r="213" spans="5:5">
      <c r="E213" s="122"/>
    </row>
    <row r="214" spans="5:5">
      <c r="E214" s="122"/>
    </row>
    <row r="215" spans="5:5">
      <c r="E215" s="122"/>
    </row>
    <row r="216" spans="5:5">
      <c r="E216" s="122"/>
    </row>
    <row r="217" spans="5:5">
      <c r="E217" s="122"/>
    </row>
    <row r="218" spans="5:5">
      <c r="E218" s="122"/>
    </row>
    <row r="219" spans="5:5">
      <c r="E219" s="122"/>
    </row>
    <row r="220" spans="5:5">
      <c r="E220" s="122"/>
    </row>
    <row r="221" spans="5:5">
      <c r="E221" s="122"/>
    </row>
    <row r="222" spans="5:5">
      <c r="E222" s="122"/>
    </row>
    <row r="223" spans="5:5">
      <c r="E223" s="122"/>
    </row>
    <row r="224" spans="5:5">
      <c r="E224" s="122"/>
    </row>
    <row r="225" spans="1:7">
      <c r="E225" s="122"/>
    </row>
    <row r="226" spans="1:7">
      <c r="E226" s="122"/>
    </row>
    <row r="227" spans="1:7">
      <c r="E227" s="122"/>
    </row>
    <row r="228" spans="1:7">
      <c r="E228" s="122"/>
    </row>
    <row r="229" spans="1:7">
      <c r="E229" s="122"/>
    </row>
    <row r="230" spans="1:7">
      <c r="E230" s="122"/>
    </row>
    <row r="231" spans="1:7">
      <c r="E231" s="122"/>
    </row>
    <row r="232" spans="1:7">
      <c r="E232" s="122"/>
    </row>
    <row r="233" spans="1:7">
      <c r="E233" s="122"/>
    </row>
    <row r="234" spans="1:7">
      <c r="E234" s="122"/>
    </row>
    <row r="235" spans="1:7">
      <c r="E235" s="122"/>
    </row>
    <row r="236" spans="1:7">
      <c r="E236" s="122"/>
    </row>
    <row r="237" spans="1:7">
      <c r="A237" s="163"/>
      <c r="B237" s="163"/>
    </row>
    <row r="238" spans="1:7">
      <c r="A238" s="162"/>
      <c r="B238" s="162"/>
      <c r="C238" s="165"/>
      <c r="D238" s="165"/>
      <c r="E238" s="166"/>
      <c r="F238" s="165"/>
      <c r="G238" s="167"/>
    </row>
    <row r="239" spans="1:7">
      <c r="A239" s="168"/>
      <c r="B239" s="168"/>
      <c r="C239" s="162"/>
      <c r="D239" s="162"/>
      <c r="E239" s="169"/>
      <c r="F239" s="162"/>
      <c r="G239" s="162"/>
    </row>
    <row r="240" spans="1:7">
      <c r="A240" s="162"/>
      <c r="B240" s="162"/>
      <c r="C240" s="162"/>
      <c r="D240" s="162"/>
      <c r="E240" s="169"/>
      <c r="F240" s="162"/>
      <c r="G240" s="162"/>
    </row>
    <row r="241" spans="1:7">
      <c r="A241" s="162"/>
      <c r="B241" s="162"/>
      <c r="C241" s="162"/>
      <c r="D241" s="162"/>
      <c r="E241" s="169"/>
      <c r="F241" s="162"/>
      <c r="G241" s="162"/>
    </row>
    <row r="242" spans="1:7">
      <c r="A242" s="162"/>
      <c r="B242" s="162"/>
      <c r="C242" s="162"/>
      <c r="D242" s="162"/>
      <c r="E242" s="169"/>
      <c r="F242" s="162"/>
      <c r="G242" s="162"/>
    </row>
    <row r="243" spans="1:7">
      <c r="A243" s="162"/>
      <c r="B243" s="162"/>
      <c r="C243" s="162"/>
      <c r="D243" s="162"/>
      <c r="E243" s="169"/>
      <c r="F243" s="162"/>
      <c r="G243" s="162"/>
    </row>
    <row r="244" spans="1:7">
      <c r="A244" s="162"/>
      <c r="B244" s="162"/>
      <c r="C244" s="162"/>
      <c r="D244" s="162"/>
      <c r="E244" s="169"/>
      <c r="F244" s="162"/>
      <c r="G244" s="162"/>
    </row>
    <row r="245" spans="1:7">
      <c r="A245" s="162"/>
      <c r="B245" s="162"/>
      <c r="C245" s="162"/>
      <c r="D245" s="162"/>
      <c r="E245" s="169"/>
      <c r="F245" s="162"/>
      <c r="G245" s="162"/>
    </row>
    <row r="246" spans="1:7">
      <c r="A246" s="162"/>
      <c r="B246" s="162"/>
      <c r="C246" s="162"/>
      <c r="D246" s="162"/>
      <c r="E246" s="169"/>
      <c r="F246" s="162"/>
      <c r="G246" s="162"/>
    </row>
    <row r="247" spans="1:7">
      <c r="A247" s="162"/>
      <c r="B247" s="162"/>
      <c r="C247" s="162"/>
      <c r="D247" s="162"/>
      <c r="E247" s="169"/>
      <c r="F247" s="162"/>
      <c r="G247" s="162"/>
    </row>
    <row r="248" spans="1:7">
      <c r="A248" s="162"/>
      <c r="B248" s="162"/>
      <c r="C248" s="162"/>
      <c r="D248" s="162"/>
      <c r="E248" s="169"/>
      <c r="F248" s="162"/>
      <c r="G248" s="162"/>
    </row>
    <row r="249" spans="1:7">
      <c r="A249" s="162"/>
      <c r="B249" s="162"/>
      <c r="C249" s="162"/>
      <c r="D249" s="162"/>
      <c r="E249" s="169"/>
      <c r="F249" s="162"/>
      <c r="G249" s="162"/>
    </row>
    <row r="250" spans="1:7">
      <c r="A250" s="162"/>
      <c r="B250" s="162"/>
      <c r="C250" s="162"/>
      <c r="D250" s="162"/>
      <c r="E250" s="169"/>
      <c r="F250" s="162"/>
      <c r="G250" s="162"/>
    </row>
    <row r="251" spans="1:7">
      <c r="A251" s="162"/>
      <c r="B251" s="162"/>
      <c r="C251" s="162"/>
      <c r="D251" s="162"/>
      <c r="E251" s="169"/>
      <c r="F251" s="162"/>
      <c r="G251" s="16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Z127"/>
  <sheetViews>
    <sheetView showGridLines="0" showZeros="0" view="pageBreakPreview" zoomScaleNormal="100" zoomScaleSheetLayoutView="100" workbookViewId="0">
      <selection activeCell="F8" sqref="F8:F54"/>
    </sheetView>
  </sheetViews>
  <sheetFormatPr defaultRowHeight="12.75"/>
  <cols>
    <col min="1" max="1" width="3.85546875" style="122" customWidth="1"/>
    <col min="2" max="2" width="12" style="122" customWidth="1"/>
    <col min="3" max="3" width="40.42578125" style="122" customWidth="1"/>
    <col min="4" max="4" width="5.5703125" style="122" customWidth="1"/>
    <col min="5" max="5" width="8.5703125" style="164" customWidth="1"/>
    <col min="6" max="6" width="9.85546875" style="122" customWidth="1"/>
    <col min="7" max="7" width="14.7109375" style="122" customWidth="1"/>
    <col min="8" max="16384" width="9.140625" style="122"/>
  </cols>
  <sheetData>
    <row r="1" spans="1:104" ht="15.75">
      <c r="A1" s="366" t="s">
        <v>57</v>
      </c>
      <c r="B1" s="366"/>
      <c r="C1" s="366"/>
      <c r="D1" s="366"/>
      <c r="E1" s="366"/>
      <c r="F1" s="366"/>
      <c r="G1" s="366"/>
    </row>
    <row r="2" spans="1:104" ht="13.5" thickBot="1">
      <c r="A2" s="123"/>
      <c r="B2" s="124"/>
      <c r="C2" s="125"/>
      <c r="D2" s="125"/>
      <c r="E2" s="126"/>
      <c r="F2" s="125"/>
      <c r="G2" s="125"/>
    </row>
    <row r="3" spans="1:104" ht="13.5" thickTop="1">
      <c r="A3" s="367" t="s">
        <v>5</v>
      </c>
      <c r="B3" s="368"/>
      <c r="C3" s="127" t="s">
        <v>363</v>
      </c>
      <c r="D3" s="128"/>
      <c r="E3" s="129"/>
      <c r="F3" s="130">
        <f>[4]Rekapitulace!H1</f>
        <v>0</v>
      </c>
      <c r="G3" s="131"/>
    </row>
    <row r="4" spans="1:104" ht="13.5" thickBot="1">
      <c r="A4" s="369" t="s">
        <v>1</v>
      </c>
      <c r="B4" s="370"/>
      <c r="C4" s="132" t="s">
        <v>362</v>
      </c>
      <c r="D4" s="133"/>
      <c r="E4" s="371"/>
      <c r="F4" s="371"/>
      <c r="G4" s="372"/>
    </row>
    <row r="5" spans="1:104" ht="13.5" thickTop="1">
      <c r="A5" s="134"/>
      <c r="B5" s="135"/>
      <c r="C5" s="135"/>
      <c r="D5" s="123"/>
      <c r="E5" s="136"/>
      <c r="F5" s="123"/>
      <c r="G5" s="137"/>
    </row>
    <row r="6" spans="1:104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>
      <c r="A7" s="142" t="s">
        <v>65</v>
      </c>
      <c r="B7" s="143" t="s">
        <v>434</v>
      </c>
      <c r="C7" s="144" t="s">
        <v>630</v>
      </c>
      <c r="D7" s="145"/>
      <c r="E7" s="146"/>
      <c r="F7" s="146"/>
      <c r="G7" s="147"/>
      <c r="H7" s="148"/>
      <c r="I7" s="148"/>
      <c r="O7" s="149">
        <v>1</v>
      </c>
    </row>
    <row r="8" spans="1:104">
      <c r="A8" s="150">
        <v>1</v>
      </c>
      <c r="B8" s="151" t="s">
        <v>629</v>
      </c>
      <c r="C8" s="152" t="s">
        <v>628</v>
      </c>
      <c r="D8" s="153" t="s">
        <v>72</v>
      </c>
      <c r="E8" s="154">
        <v>399.6465</v>
      </c>
      <c r="F8" s="154"/>
      <c r="G8" s="155">
        <f t="shared" ref="G8:G20" si="0">E8*F8</f>
        <v>0</v>
      </c>
      <c r="O8" s="149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 t="shared" ref="BA8:BA20" si="1">IF(AZ8=1,G8,0)</f>
        <v>0</v>
      </c>
      <c r="BB8" s="122">
        <f t="shared" ref="BB8:BB20" si="2">IF(AZ8=2,G8,0)</f>
        <v>0</v>
      </c>
      <c r="BC8" s="122">
        <f t="shared" ref="BC8:BC20" si="3">IF(AZ8=3,G8,0)</f>
        <v>0</v>
      </c>
      <c r="BD8" s="122">
        <f t="shared" ref="BD8:BD20" si="4">IF(AZ8=4,G8,0)</f>
        <v>0</v>
      </c>
      <c r="BE8" s="122">
        <f t="shared" ref="BE8:BE20" si="5">IF(AZ8=5,G8,0)</f>
        <v>0</v>
      </c>
      <c r="CZ8" s="122">
        <v>2.4462199999999998</v>
      </c>
    </row>
    <row r="9" spans="1:104">
      <c r="A9" s="150">
        <v>2</v>
      </c>
      <c r="B9" s="151" t="s">
        <v>627</v>
      </c>
      <c r="C9" s="152" t="s">
        <v>626</v>
      </c>
      <c r="D9" s="153" t="s">
        <v>89</v>
      </c>
      <c r="E9" s="154">
        <v>835.06</v>
      </c>
      <c r="F9" s="154"/>
      <c r="G9" s="155">
        <f t="shared" si="0"/>
        <v>0</v>
      </c>
      <c r="O9" s="149">
        <v>2</v>
      </c>
      <c r="AA9" s="122">
        <v>12</v>
      </c>
      <c r="AB9" s="122">
        <v>0</v>
      </c>
      <c r="AC9" s="122">
        <v>2</v>
      </c>
      <c r="AZ9" s="122">
        <v>1</v>
      </c>
      <c r="BA9" s="122">
        <f t="shared" si="1"/>
        <v>0</v>
      </c>
      <c r="BB9" s="122">
        <f t="shared" si="2"/>
        <v>0</v>
      </c>
      <c r="BC9" s="122">
        <f t="shared" si="3"/>
        <v>0</v>
      </c>
      <c r="BD9" s="122">
        <f t="shared" si="4"/>
        <v>0</v>
      </c>
      <c r="BE9" s="122">
        <f t="shared" si="5"/>
        <v>0</v>
      </c>
      <c r="CZ9" s="122">
        <v>3.9210000000000002E-2</v>
      </c>
    </row>
    <row r="10" spans="1:104">
      <c r="A10" s="150">
        <v>3</v>
      </c>
      <c r="B10" s="151" t="s">
        <v>625</v>
      </c>
      <c r="C10" s="152" t="s">
        <v>624</v>
      </c>
      <c r="D10" s="153" t="s">
        <v>89</v>
      </c>
      <c r="E10" s="154">
        <v>835.06</v>
      </c>
      <c r="F10" s="154"/>
      <c r="G10" s="155">
        <f t="shared" si="0"/>
        <v>0</v>
      </c>
      <c r="O10" s="149">
        <v>2</v>
      </c>
      <c r="AA10" s="122">
        <v>12</v>
      </c>
      <c r="AB10" s="122">
        <v>0</v>
      </c>
      <c r="AC10" s="122">
        <v>3</v>
      </c>
      <c r="AZ10" s="122">
        <v>1</v>
      </c>
      <c r="BA10" s="122">
        <f t="shared" si="1"/>
        <v>0</v>
      </c>
      <c r="BB10" s="122">
        <f t="shared" si="2"/>
        <v>0</v>
      </c>
      <c r="BC10" s="122">
        <f t="shared" si="3"/>
        <v>0</v>
      </c>
      <c r="BD10" s="122">
        <f t="shared" si="4"/>
        <v>0</v>
      </c>
      <c r="BE10" s="122">
        <f t="shared" si="5"/>
        <v>0</v>
      </c>
      <c r="CZ10" s="122">
        <v>0</v>
      </c>
    </row>
    <row r="11" spans="1:104">
      <c r="A11" s="150">
        <v>4</v>
      </c>
      <c r="B11" s="151" t="s">
        <v>623</v>
      </c>
      <c r="C11" s="152" t="s">
        <v>622</v>
      </c>
      <c r="D11" s="153" t="s">
        <v>131</v>
      </c>
      <c r="E11" s="154">
        <v>47.750399999999999</v>
      </c>
      <c r="F11" s="154"/>
      <c r="G11" s="155">
        <f t="shared" si="0"/>
        <v>0</v>
      </c>
      <c r="O11" s="149">
        <v>2</v>
      </c>
      <c r="AA11" s="122">
        <v>12</v>
      </c>
      <c r="AB11" s="122">
        <v>0</v>
      </c>
      <c r="AC11" s="122">
        <v>4</v>
      </c>
      <c r="AZ11" s="122">
        <v>1</v>
      </c>
      <c r="BA11" s="122">
        <f t="shared" si="1"/>
        <v>0</v>
      </c>
      <c r="BB11" s="122">
        <f t="shared" si="2"/>
        <v>0</v>
      </c>
      <c r="BC11" s="122">
        <f t="shared" si="3"/>
        <v>0</v>
      </c>
      <c r="BD11" s="122">
        <f t="shared" si="4"/>
        <v>0</v>
      </c>
      <c r="BE11" s="122">
        <f t="shared" si="5"/>
        <v>0</v>
      </c>
      <c r="CZ11" s="122">
        <v>1.0211600000000001</v>
      </c>
    </row>
    <row r="12" spans="1:104">
      <c r="A12" s="150">
        <v>5</v>
      </c>
      <c r="B12" s="151" t="s">
        <v>621</v>
      </c>
      <c r="C12" s="152" t="s">
        <v>620</v>
      </c>
      <c r="D12" s="153" t="s">
        <v>72</v>
      </c>
      <c r="E12" s="154">
        <v>132.54400000000001</v>
      </c>
      <c r="F12" s="154"/>
      <c r="G12" s="155">
        <f t="shared" si="0"/>
        <v>0</v>
      </c>
      <c r="O12" s="149">
        <v>2</v>
      </c>
      <c r="AA12" s="122">
        <v>12</v>
      </c>
      <c r="AB12" s="122">
        <v>0</v>
      </c>
      <c r="AC12" s="122">
        <v>5</v>
      </c>
      <c r="AZ12" s="122">
        <v>1</v>
      </c>
      <c r="BA12" s="122">
        <f t="shared" si="1"/>
        <v>0</v>
      </c>
      <c r="BB12" s="122">
        <f t="shared" si="2"/>
        <v>0</v>
      </c>
      <c r="BC12" s="122">
        <f t="shared" si="3"/>
        <v>0</v>
      </c>
      <c r="BD12" s="122">
        <f t="shared" si="4"/>
        <v>0</v>
      </c>
      <c r="BE12" s="122">
        <f t="shared" si="5"/>
        <v>0</v>
      </c>
      <c r="CZ12" s="122">
        <v>2.4462199999999998</v>
      </c>
    </row>
    <row r="13" spans="1:104">
      <c r="A13" s="150">
        <v>6</v>
      </c>
      <c r="B13" s="151" t="s">
        <v>619</v>
      </c>
      <c r="C13" s="152" t="s">
        <v>618</v>
      </c>
      <c r="D13" s="153" t="s">
        <v>89</v>
      </c>
      <c r="E13" s="154">
        <v>175.32</v>
      </c>
      <c r="F13" s="154"/>
      <c r="G13" s="155">
        <f t="shared" si="0"/>
        <v>0</v>
      </c>
      <c r="O13" s="149">
        <v>2</v>
      </c>
      <c r="AA13" s="122">
        <v>12</v>
      </c>
      <c r="AB13" s="122">
        <v>0</v>
      </c>
      <c r="AC13" s="122">
        <v>6</v>
      </c>
      <c r="AZ13" s="122">
        <v>1</v>
      </c>
      <c r="BA13" s="122">
        <f t="shared" si="1"/>
        <v>0</v>
      </c>
      <c r="BB13" s="122">
        <f t="shared" si="2"/>
        <v>0</v>
      </c>
      <c r="BC13" s="122">
        <f t="shared" si="3"/>
        <v>0</v>
      </c>
      <c r="BD13" s="122">
        <f t="shared" si="4"/>
        <v>0</v>
      </c>
      <c r="BE13" s="122">
        <f t="shared" si="5"/>
        <v>0</v>
      </c>
      <c r="CZ13" s="122">
        <v>3.925E-2</v>
      </c>
    </row>
    <row r="14" spans="1:104">
      <c r="A14" s="150">
        <v>7</v>
      </c>
      <c r="B14" s="151" t="s">
        <v>617</v>
      </c>
      <c r="C14" s="152" t="s">
        <v>616</v>
      </c>
      <c r="D14" s="153" t="s">
        <v>89</v>
      </c>
      <c r="E14" s="154">
        <v>175.32</v>
      </c>
      <c r="F14" s="154"/>
      <c r="G14" s="155">
        <f t="shared" si="0"/>
        <v>0</v>
      </c>
      <c r="O14" s="149">
        <v>2</v>
      </c>
      <c r="AA14" s="122">
        <v>12</v>
      </c>
      <c r="AB14" s="122">
        <v>0</v>
      </c>
      <c r="AC14" s="122">
        <v>7</v>
      </c>
      <c r="AZ14" s="122">
        <v>1</v>
      </c>
      <c r="BA14" s="122">
        <f t="shared" si="1"/>
        <v>0</v>
      </c>
      <c r="BB14" s="122">
        <f t="shared" si="2"/>
        <v>0</v>
      </c>
      <c r="BC14" s="122">
        <f t="shared" si="3"/>
        <v>0</v>
      </c>
      <c r="BD14" s="122">
        <f t="shared" si="4"/>
        <v>0</v>
      </c>
      <c r="BE14" s="122">
        <f t="shared" si="5"/>
        <v>0</v>
      </c>
      <c r="CZ14" s="122">
        <v>0</v>
      </c>
    </row>
    <row r="15" spans="1:104">
      <c r="A15" s="150">
        <v>8</v>
      </c>
      <c r="B15" s="151" t="s">
        <v>615</v>
      </c>
      <c r="C15" s="152" t="s">
        <v>614</v>
      </c>
      <c r="D15" s="153" t="s">
        <v>131</v>
      </c>
      <c r="E15" s="154">
        <v>11.0238</v>
      </c>
      <c r="F15" s="154"/>
      <c r="G15" s="155">
        <f t="shared" si="0"/>
        <v>0</v>
      </c>
      <c r="O15" s="149">
        <v>2</v>
      </c>
      <c r="AA15" s="122">
        <v>12</v>
      </c>
      <c r="AB15" s="122">
        <v>0</v>
      </c>
      <c r="AC15" s="122">
        <v>8</v>
      </c>
      <c r="AZ15" s="122">
        <v>1</v>
      </c>
      <c r="BA15" s="122">
        <f t="shared" si="1"/>
        <v>0</v>
      </c>
      <c r="BB15" s="122">
        <f t="shared" si="2"/>
        <v>0</v>
      </c>
      <c r="BC15" s="122">
        <f t="shared" si="3"/>
        <v>0</v>
      </c>
      <c r="BD15" s="122">
        <f t="shared" si="4"/>
        <v>0</v>
      </c>
      <c r="BE15" s="122">
        <f t="shared" si="5"/>
        <v>0</v>
      </c>
      <c r="CZ15" s="122">
        <v>1.0211600000000001</v>
      </c>
    </row>
    <row r="16" spans="1:104" ht="22.5">
      <c r="A16" s="150">
        <v>9</v>
      </c>
      <c r="B16" s="151" t="s">
        <v>613</v>
      </c>
      <c r="C16" s="152" t="s">
        <v>612</v>
      </c>
      <c r="D16" s="153" t="s">
        <v>131</v>
      </c>
      <c r="E16" s="154">
        <v>0.1181</v>
      </c>
      <c r="F16" s="154"/>
      <c r="G16" s="155">
        <f t="shared" si="0"/>
        <v>0</v>
      </c>
      <c r="O16" s="149">
        <v>2</v>
      </c>
      <c r="AA16" s="122">
        <v>12</v>
      </c>
      <c r="AB16" s="122">
        <v>0</v>
      </c>
      <c r="AC16" s="122">
        <v>9</v>
      </c>
      <c r="AZ16" s="122">
        <v>1</v>
      </c>
      <c r="BA16" s="122">
        <f t="shared" si="1"/>
        <v>0</v>
      </c>
      <c r="BB16" s="122">
        <f t="shared" si="2"/>
        <v>0</v>
      </c>
      <c r="BC16" s="122">
        <f t="shared" si="3"/>
        <v>0</v>
      </c>
      <c r="BD16" s="122">
        <f t="shared" si="4"/>
        <v>0</v>
      </c>
      <c r="BE16" s="122">
        <f t="shared" si="5"/>
        <v>0</v>
      </c>
      <c r="CZ16" s="122">
        <v>1.0569299999999999</v>
      </c>
    </row>
    <row r="17" spans="1:104">
      <c r="A17" s="150">
        <v>10</v>
      </c>
      <c r="B17" s="151" t="s">
        <v>611</v>
      </c>
      <c r="C17" s="152" t="s">
        <v>610</v>
      </c>
      <c r="D17" s="153" t="s">
        <v>72</v>
      </c>
      <c r="E17" s="154">
        <v>52.021999999999998</v>
      </c>
      <c r="F17" s="154"/>
      <c r="G17" s="155">
        <f t="shared" si="0"/>
        <v>0</v>
      </c>
      <c r="O17" s="149">
        <v>2</v>
      </c>
      <c r="AA17" s="122">
        <v>12</v>
      </c>
      <c r="AB17" s="122">
        <v>0</v>
      </c>
      <c r="AC17" s="122">
        <v>10</v>
      </c>
      <c r="AZ17" s="122">
        <v>1</v>
      </c>
      <c r="BA17" s="122">
        <f t="shared" si="1"/>
        <v>0</v>
      </c>
      <c r="BB17" s="122">
        <f t="shared" si="2"/>
        <v>0</v>
      </c>
      <c r="BC17" s="122">
        <f t="shared" si="3"/>
        <v>0</v>
      </c>
      <c r="BD17" s="122">
        <f t="shared" si="4"/>
        <v>0</v>
      </c>
      <c r="BE17" s="122">
        <f t="shared" si="5"/>
        <v>0</v>
      </c>
      <c r="CZ17" s="122">
        <v>2.4462199999999998</v>
      </c>
    </row>
    <row r="18" spans="1:104">
      <c r="A18" s="150">
        <v>11</v>
      </c>
      <c r="B18" s="151" t="s">
        <v>609</v>
      </c>
      <c r="C18" s="152" t="s">
        <v>608</v>
      </c>
      <c r="D18" s="153" t="s">
        <v>89</v>
      </c>
      <c r="E18" s="154">
        <v>38.32</v>
      </c>
      <c r="F18" s="154"/>
      <c r="G18" s="155">
        <f t="shared" si="0"/>
        <v>0</v>
      </c>
      <c r="O18" s="149">
        <v>2</v>
      </c>
      <c r="AA18" s="122">
        <v>12</v>
      </c>
      <c r="AB18" s="122">
        <v>0</v>
      </c>
      <c r="AC18" s="122">
        <v>11</v>
      </c>
      <c r="AZ18" s="122">
        <v>1</v>
      </c>
      <c r="BA18" s="122">
        <f t="shared" si="1"/>
        <v>0</v>
      </c>
      <c r="BB18" s="122">
        <f t="shared" si="2"/>
        <v>0</v>
      </c>
      <c r="BC18" s="122">
        <f t="shared" si="3"/>
        <v>0</v>
      </c>
      <c r="BD18" s="122">
        <f t="shared" si="4"/>
        <v>0</v>
      </c>
      <c r="BE18" s="122">
        <f t="shared" si="5"/>
        <v>0</v>
      </c>
      <c r="CZ18" s="122">
        <v>3.925E-2</v>
      </c>
    </row>
    <row r="19" spans="1:104">
      <c r="A19" s="150">
        <v>12</v>
      </c>
      <c r="B19" s="151" t="s">
        <v>607</v>
      </c>
      <c r="C19" s="152" t="s">
        <v>606</v>
      </c>
      <c r="D19" s="153" t="s">
        <v>89</v>
      </c>
      <c r="E19" s="154">
        <v>38.32</v>
      </c>
      <c r="F19" s="154"/>
      <c r="G19" s="155">
        <f t="shared" si="0"/>
        <v>0</v>
      </c>
      <c r="O19" s="149">
        <v>2</v>
      </c>
      <c r="AA19" s="122">
        <v>12</v>
      </c>
      <c r="AB19" s="122">
        <v>0</v>
      </c>
      <c r="AC19" s="122">
        <v>12</v>
      </c>
      <c r="AZ19" s="122">
        <v>1</v>
      </c>
      <c r="BA19" s="122">
        <f t="shared" si="1"/>
        <v>0</v>
      </c>
      <c r="BB19" s="122">
        <f t="shared" si="2"/>
        <v>0</v>
      </c>
      <c r="BC19" s="122">
        <f t="shared" si="3"/>
        <v>0</v>
      </c>
      <c r="BD19" s="122">
        <f t="shared" si="4"/>
        <v>0</v>
      </c>
      <c r="BE19" s="122">
        <f t="shared" si="5"/>
        <v>0</v>
      </c>
      <c r="CZ19" s="122">
        <v>0</v>
      </c>
    </row>
    <row r="20" spans="1:104">
      <c r="A20" s="150">
        <v>13</v>
      </c>
      <c r="B20" s="151" t="s">
        <v>605</v>
      </c>
      <c r="C20" s="152" t="s">
        <v>604</v>
      </c>
      <c r="D20" s="153" t="s">
        <v>131</v>
      </c>
      <c r="E20" s="154">
        <v>6.2426000000000004</v>
      </c>
      <c r="F20" s="154"/>
      <c r="G20" s="155">
        <f t="shared" si="0"/>
        <v>0</v>
      </c>
      <c r="O20" s="149">
        <v>2</v>
      </c>
      <c r="AA20" s="122">
        <v>12</v>
      </c>
      <c r="AB20" s="122">
        <v>0</v>
      </c>
      <c r="AC20" s="122">
        <v>13</v>
      </c>
      <c r="AZ20" s="122">
        <v>1</v>
      </c>
      <c r="BA20" s="122">
        <f t="shared" si="1"/>
        <v>0</v>
      </c>
      <c r="BB20" s="122">
        <f t="shared" si="2"/>
        <v>0</v>
      </c>
      <c r="BC20" s="122">
        <f t="shared" si="3"/>
        <v>0</v>
      </c>
      <c r="BD20" s="122">
        <f t="shared" si="4"/>
        <v>0</v>
      </c>
      <c r="BE20" s="122">
        <f t="shared" si="5"/>
        <v>0</v>
      </c>
      <c r="CZ20" s="122">
        <v>1.0217400000000001</v>
      </c>
    </row>
    <row r="21" spans="1:104">
      <c r="A21" s="156"/>
      <c r="B21" s="157" t="s">
        <v>69</v>
      </c>
      <c r="C21" s="158" t="str">
        <f>CONCATENATE(B7," ",C7)</f>
        <v>2 Základy,zvláštní zakládání</v>
      </c>
      <c r="D21" s="156"/>
      <c r="E21" s="159"/>
      <c r="F21" s="159"/>
      <c r="G21" s="160">
        <f>SUM(G7:G20)</f>
        <v>0</v>
      </c>
      <c r="O21" s="149">
        <v>4</v>
      </c>
      <c r="BA21" s="161">
        <f>SUM(BA7:BA20)</f>
        <v>0</v>
      </c>
      <c r="BB21" s="161">
        <f>SUM(BB7:BB20)</f>
        <v>0</v>
      </c>
      <c r="BC21" s="161">
        <f>SUM(BC7:BC20)</f>
        <v>0</v>
      </c>
      <c r="BD21" s="161">
        <f>SUM(BD7:BD20)</f>
        <v>0</v>
      </c>
      <c r="BE21" s="161">
        <f>SUM(BE7:BE20)</f>
        <v>0</v>
      </c>
    </row>
    <row r="22" spans="1:104">
      <c r="A22" s="142" t="s">
        <v>65</v>
      </c>
      <c r="B22" s="143" t="s">
        <v>85</v>
      </c>
      <c r="C22" s="144" t="s">
        <v>86</v>
      </c>
      <c r="D22" s="145"/>
      <c r="E22" s="146"/>
      <c r="F22" s="146"/>
      <c r="G22" s="147"/>
      <c r="H22" s="148"/>
      <c r="I22" s="148"/>
      <c r="O22" s="149">
        <v>1</v>
      </c>
    </row>
    <row r="23" spans="1:104">
      <c r="A23" s="150">
        <v>14</v>
      </c>
      <c r="B23" s="151" t="s">
        <v>603</v>
      </c>
      <c r="C23" s="152" t="s">
        <v>602</v>
      </c>
      <c r="D23" s="153" t="s">
        <v>72</v>
      </c>
      <c r="E23" s="154">
        <v>492.11689999999999</v>
      </c>
      <c r="F23" s="154"/>
      <c r="G23" s="155">
        <f t="shared" ref="G23:G32" si="6">E23*F23</f>
        <v>0</v>
      </c>
      <c r="O23" s="149">
        <v>2</v>
      </c>
      <c r="AA23" s="122">
        <v>12</v>
      </c>
      <c r="AB23" s="122">
        <v>0</v>
      </c>
      <c r="AC23" s="122">
        <v>14</v>
      </c>
      <c r="AZ23" s="122">
        <v>1</v>
      </c>
      <c r="BA23" s="122">
        <f t="shared" ref="BA23:BA32" si="7">IF(AZ23=1,G23,0)</f>
        <v>0</v>
      </c>
      <c r="BB23" s="122">
        <f t="shared" ref="BB23:BB32" si="8">IF(AZ23=2,G23,0)</f>
        <v>0</v>
      </c>
      <c r="BC23" s="122">
        <f t="shared" ref="BC23:BC32" si="9">IF(AZ23=3,G23,0)</f>
        <v>0</v>
      </c>
      <c r="BD23" s="122">
        <f t="shared" ref="BD23:BD32" si="10">IF(AZ23=4,G23,0)</f>
        <v>0</v>
      </c>
      <c r="BE23" s="122">
        <f t="shared" ref="BE23:BE32" si="11">IF(AZ23=5,G23,0)</f>
        <v>0</v>
      </c>
      <c r="CZ23" s="122">
        <v>2.44889</v>
      </c>
    </row>
    <row r="24" spans="1:104">
      <c r="A24" s="150">
        <v>15</v>
      </c>
      <c r="B24" s="151" t="s">
        <v>601</v>
      </c>
      <c r="C24" s="152" t="s">
        <v>600</v>
      </c>
      <c r="D24" s="153" t="s">
        <v>89</v>
      </c>
      <c r="E24" s="154">
        <v>3343.2</v>
      </c>
      <c r="F24" s="154"/>
      <c r="G24" s="155">
        <f t="shared" si="6"/>
        <v>0</v>
      </c>
      <c r="O24" s="149">
        <v>2</v>
      </c>
      <c r="AA24" s="122">
        <v>12</v>
      </c>
      <c r="AB24" s="122">
        <v>0</v>
      </c>
      <c r="AC24" s="122">
        <v>15</v>
      </c>
      <c r="AZ24" s="122">
        <v>1</v>
      </c>
      <c r="BA24" s="122">
        <f t="shared" si="7"/>
        <v>0</v>
      </c>
      <c r="BB24" s="122">
        <f t="shared" si="8"/>
        <v>0</v>
      </c>
      <c r="BC24" s="122">
        <f t="shared" si="9"/>
        <v>0</v>
      </c>
      <c r="BD24" s="122">
        <f t="shared" si="10"/>
        <v>0</v>
      </c>
      <c r="BE24" s="122">
        <f t="shared" si="11"/>
        <v>0</v>
      </c>
      <c r="CZ24" s="122">
        <v>3.9350000000000003E-2</v>
      </c>
    </row>
    <row r="25" spans="1:104">
      <c r="A25" s="150">
        <v>16</v>
      </c>
      <c r="B25" s="151" t="s">
        <v>599</v>
      </c>
      <c r="C25" s="152" t="s">
        <v>598</v>
      </c>
      <c r="D25" s="153" t="s">
        <v>89</v>
      </c>
      <c r="E25" s="154">
        <v>3343.2</v>
      </c>
      <c r="F25" s="154"/>
      <c r="G25" s="155">
        <f t="shared" si="6"/>
        <v>0</v>
      </c>
      <c r="O25" s="149">
        <v>2</v>
      </c>
      <c r="AA25" s="122">
        <v>12</v>
      </c>
      <c r="AB25" s="122">
        <v>0</v>
      </c>
      <c r="AC25" s="122">
        <v>16</v>
      </c>
      <c r="AZ25" s="122">
        <v>1</v>
      </c>
      <c r="BA25" s="122">
        <f t="shared" si="7"/>
        <v>0</v>
      </c>
      <c r="BB25" s="122">
        <f t="shared" si="8"/>
        <v>0</v>
      </c>
      <c r="BC25" s="122">
        <f t="shared" si="9"/>
        <v>0</v>
      </c>
      <c r="BD25" s="122">
        <f t="shared" si="10"/>
        <v>0</v>
      </c>
      <c r="BE25" s="122">
        <f t="shared" si="11"/>
        <v>0</v>
      </c>
      <c r="CZ25" s="122">
        <v>0</v>
      </c>
    </row>
    <row r="26" spans="1:104">
      <c r="A26" s="150">
        <v>17</v>
      </c>
      <c r="B26" s="151" t="s">
        <v>597</v>
      </c>
      <c r="C26" s="152" t="s">
        <v>596</v>
      </c>
      <c r="D26" s="153" t="s">
        <v>131</v>
      </c>
      <c r="E26" s="154">
        <v>62.312100000000001</v>
      </c>
      <c r="F26" s="154"/>
      <c r="G26" s="155">
        <f t="shared" si="6"/>
        <v>0</v>
      </c>
      <c r="O26" s="149">
        <v>2</v>
      </c>
      <c r="AA26" s="122">
        <v>12</v>
      </c>
      <c r="AB26" s="122">
        <v>0</v>
      </c>
      <c r="AC26" s="122">
        <v>17</v>
      </c>
      <c r="AZ26" s="122">
        <v>1</v>
      </c>
      <c r="BA26" s="122">
        <f t="shared" si="7"/>
        <v>0</v>
      </c>
      <c r="BB26" s="122">
        <f t="shared" si="8"/>
        <v>0</v>
      </c>
      <c r="BC26" s="122">
        <f t="shared" si="9"/>
        <v>0</v>
      </c>
      <c r="BD26" s="122">
        <f t="shared" si="10"/>
        <v>0</v>
      </c>
      <c r="BE26" s="122">
        <f t="shared" si="11"/>
        <v>0</v>
      </c>
      <c r="CZ26" s="122">
        <v>1.0202899999999999</v>
      </c>
    </row>
    <row r="27" spans="1:104">
      <c r="A27" s="150">
        <v>18</v>
      </c>
      <c r="B27" s="151" t="s">
        <v>595</v>
      </c>
      <c r="C27" s="152" t="s">
        <v>594</v>
      </c>
      <c r="D27" s="153" t="s">
        <v>72</v>
      </c>
      <c r="E27" s="154">
        <v>68.027000000000001</v>
      </c>
      <c r="F27" s="154"/>
      <c r="G27" s="155">
        <f t="shared" si="6"/>
        <v>0</v>
      </c>
      <c r="O27" s="149">
        <v>2</v>
      </c>
      <c r="AA27" s="122">
        <v>12</v>
      </c>
      <c r="AB27" s="122">
        <v>0</v>
      </c>
      <c r="AC27" s="122">
        <v>18</v>
      </c>
      <c r="AZ27" s="122">
        <v>1</v>
      </c>
      <c r="BA27" s="122">
        <f t="shared" si="7"/>
        <v>0</v>
      </c>
      <c r="BB27" s="122">
        <f t="shared" si="8"/>
        <v>0</v>
      </c>
      <c r="BC27" s="122">
        <f t="shared" si="9"/>
        <v>0</v>
      </c>
      <c r="BD27" s="122">
        <f t="shared" si="10"/>
        <v>0</v>
      </c>
      <c r="BE27" s="122">
        <f t="shared" si="11"/>
        <v>0</v>
      </c>
      <c r="CZ27" s="122">
        <v>2.4612099999999999</v>
      </c>
    </row>
    <row r="28" spans="1:104">
      <c r="A28" s="150">
        <v>19</v>
      </c>
      <c r="B28" s="151" t="s">
        <v>593</v>
      </c>
      <c r="C28" s="152" t="s">
        <v>592</v>
      </c>
      <c r="D28" s="153" t="s">
        <v>89</v>
      </c>
      <c r="E28" s="154">
        <v>438.42</v>
      </c>
      <c r="F28" s="154"/>
      <c r="G28" s="155">
        <f t="shared" si="6"/>
        <v>0</v>
      </c>
      <c r="O28" s="149">
        <v>2</v>
      </c>
      <c r="AA28" s="122">
        <v>12</v>
      </c>
      <c r="AB28" s="122">
        <v>0</v>
      </c>
      <c r="AC28" s="122">
        <v>19</v>
      </c>
      <c r="AZ28" s="122">
        <v>1</v>
      </c>
      <c r="BA28" s="122">
        <f t="shared" si="7"/>
        <v>0</v>
      </c>
      <c r="BB28" s="122">
        <f t="shared" si="8"/>
        <v>0</v>
      </c>
      <c r="BC28" s="122">
        <f t="shared" si="9"/>
        <v>0</v>
      </c>
      <c r="BD28" s="122">
        <f t="shared" si="10"/>
        <v>0</v>
      </c>
      <c r="BE28" s="122">
        <f t="shared" si="11"/>
        <v>0</v>
      </c>
      <c r="CZ28" s="122">
        <v>3.5549999999999998E-2</v>
      </c>
    </row>
    <row r="29" spans="1:104">
      <c r="A29" s="150">
        <v>20</v>
      </c>
      <c r="B29" s="151" t="s">
        <v>591</v>
      </c>
      <c r="C29" s="152" t="s">
        <v>590</v>
      </c>
      <c r="D29" s="153" t="s">
        <v>89</v>
      </c>
      <c r="E29" s="154">
        <v>438.42</v>
      </c>
      <c r="F29" s="154"/>
      <c r="G29" s="155">
        <f t="shared" si="6"/>
        <v>0</v>
      </c>
      <c r="O29" s="149">
        <v>2</v>
      </c>
      <c r="AA29" s="122">
        <v>12</v>
      </c>
      <c r="AB29" s="122">
        <v>0</v>
      </c>
      <c r="AC29" s="122">
        <v>20</v>
      </c>
      <c r="AZ29" s="122">
        <v>1</v>
      </c>
      <c r="BA29" s="122">
        <f t="shared" si="7"/>
        <v>0</v>
      </c>
      <c r="BB29" s="122">
        <f t="shared" si="8"/>
        <v>0</v>
      </c>
      <c r="BC29" s="122">
        <f t="shared" si="9"/>
        <v>0</v>
      </c>
      <c r="BD29" s="122">
        <f t="shared" si="10"/>
        <v>0</v>
      </c>
      <c r="BE29" s="122">
        <f t="shared" si="11"/>
        <v>0</v>
      </c>
      <c r="CZ29" s="122">
        <v>0</v>
      </c>
    </row>
    <row r="30" spans="1:104">
      <c r="A30" s="150">
        <v>21</v>
      </c>
      <c r="B30" s="151" t="s">
        <v>589</v>
      </c>
      <c r="C30" s="152" t="s">
        <v>588</v>
      </c>
      <c r="D30" s="153" t="s">
        <v>89</v>
      </c>
      <c r="E30" s="154">
        <v>438.42</v>
      </c>
      <c r="F30" s="154"/>
      <c r="G30" s="155">
        <f t="shared" si="6"/>
        <v>0</v>
      </c>
      <c r="O30" s="149">
        <v>2</v>
      </c>
      <c r="AA30" s="122">
        <v>12</v>
      </c>
      <c r="AB30" s="122">
        <v>0</v>
      </c>
      <c r="AC30" s="122">
        <v>21</v>
      </c>
      <c r="AZ30" s="122">
        <v>1</v>
      </c>
      <c r="BA30" s="122">
        <f t="shared" si="7"/>
        <v>0</v>
      </c>
      <c r="BB30" s="122">
        <f t="shared" si="8"/>
        <v>0</v>
      </c>
      <c r="BC30" s="122">
        <f t="shared" si="9"/>
        <v>0</v>
      </c>
      <c r="BD30" s="122">
        <f t="shared" si="10"/>
        <v>0</v>
      </c>
      <c r="BE30" s="122">
        <f t="shared" si="11"/>
        <v>0</v>
      </c>
      <c r="CZ30" s="122">
        <v>8.0999999999999996E-3</v>
      </c>
    </row>
    <row r="31" spans="1:104">
      <c r="A31" s="150">
        <v>22</v>
      </c>
      <c r="B31" s="151" t="s">
        <v>587</v>
      </c>
      <c r="C31" s="152" t="s">
        <v>586</v>
      </c>
      <c r="D31" s="153" t="s">
        <v>89</v>
      </c>
      <c r="E31" s="154">
        <v>438.42</v>
      </c>
      <c r="F31" s="154"/>
      <c r="G31" s="155">
        <f t="shared" si="6"/>
        <v>0</v>
      </c>
      <c r="O31" s="149">
        <v>2</v>
      </c>
      <c r="AA31" s="122">
        <v>12</v>
      </c>
      <c r="AB31" s="122">
        <v>0</v>
      </c>
      <c r="AC31" s="122">
        <v>22</v>
      </c>
      <c r="AZ31" s="122">
        <v>1</v>
      </c>
      <c r="BA31" s="122">
        <f t="shared" si="7"/>
        <v>0</v>
      </c>
      <c r="BB31" s="122">
        <f t="shared" si="8"/>
        <v>0</v>
      </c>
      <c r="BC31" s="122">
        <f t="shared" si="9"/>
        <v>0</v>
      </c>
      <c r="BD31" s="122">
        <f t="shared" si="10"/>
        <v>0</v>
      </c>
      <c r="BE31" s="122">
        <f t="shared" si="11"/>
        <v>0</v>
      </c>
      <c r="CZ31" s="122">
        <v>5.9000000000000003E-4</v>
      </c>
    </row>
    <row r="32" spans="1:104">
      <c r="A32" s="150">
        <v>23</v>
      </c>
      <c r="B32" s="151" t="s">
        <v>585</v>
      </c>
      <c r="C32" s="152" t="s">
        <v>584</v>
      </c>
      <c r="D32" s="153" t="s">
        <v>131</v>
      </c>
      <c r="E32" s="154">
        <v>20.004999999999999</v>
      </c>
      <c r="F32" s="154"/>
      <c r="G32" s="155">
        <f t="shared" si="6"/>
        <v>0</v>
      </c>
      <c r="O32" s="149">
        <v>2</v>
      </c>
      <c r="AA32" s="122">
        <v>12</v>
      </c>
      <c r="AB32" s="122">
        <v>0</v>
      </c>
      <c r="AC32" s="122">
        <v>23</v>
      </c>
      <c r="AZ32" s="122">
        <v>1</v>
      </c>
      <c r="BA32" s="122">
        <f t="shared" si="7"/>
        <v>0</v>
      </c>
      <c r="BB32" s="122">
        <f t="shared" si="8"/>
        <v>0</v>
      </c>
      <c r="BC32" s="122">
        <f t="shared" si="9"/>
        <v>0</v>
      </c>
      <c r="BD32" s="122">
        <f t="shared" si="10"/>
        <v>0</v>
      </c>
      <c r="BE32" s="122">
        <f t="shared" si="11"/>
        <v>0</v>
      </c>
      <c r="CZ32" s="122">
        <v>1.02396</v>
      </c>
    </row>
    <row r="33" spans="1:104">
      <c r="A33" s="156"/>
      <c r="B33" s="157" t="s">
        <v>69</v>
      </c>
      <c r="C33" s="158" t="str">
        <f>CONCATENATE(B22," ",C22)</f>
        <v>3 Svislé a kompletní konstrukce</v>
      </c>
      <c r="D33" s="156"/>
      <c r="E33" s="159"/>
      <c r="F33" s="159"/>
      <c r="G33" s="160">
        <f>SUM(G22:G32)</f>
        <v>0</v>
      </c>
      <c r="O33" s="149">
        <v>4</v>
      </c>
      <c r="BA33" s="161">
        <f>SUM(BA22:BA32)</f>
        <v>0</v>
      </c>
      <c r="BB33" s="161">
        <f>SUM(BB22:BB32)</f>
        <v>0</v>
      </c>
      <c r="BC33" s="161">
        <f>SUM(BC22:BC32)</f>
        <v>0</v>
      </c>
      <c r="BD33" s="161">
        <f>SUM(BD22:BD32)</f>
        <v>0</v>
      </c>
      <c r="BE33" s="161">
        <f>SUM(BE22:BE32)</f>
        <v>0</v>
      </c>
    </row>
    <row r="34" spans="1:104">
      <c r="A34" s="142" t="s">
        <v>65</v>
      </c>
      <c r="B34" s="143" t="s">
        <v>94</v>
      </c>
      <c r="C34" s="144" t="s">
        <v>583</v>
      </c>
      <c r="D34" s="145"/>
      <c r="E34" s="146"/>
      <c r="F34" s="146"/>
      <c r="G34" s="147"/>
      <c r="H34" s="148"/>
      <c r="I34" s="148"/>
      <c r="O34" s="149">
        <v>1</v>
      </c>
    </row>
    <row r="35" spans="1:104" ht="22.5">
      <c r="A35" s="150">
        <v>24</v>
      </c>
      <c r="B35" s="151" t="s">
        <v>582</v>
      </c>
      <c r="C35" s="152" t="s">
        <v>581</v>
      </c>
      <c r="D35" s="153" t="s">
        <v>89</v>
      </c>
      <c r="E35" s="154">
        <v>215.8</v>
      </c>
      <c r="F35" s="154"/>
      <c r="G35" s="155">
        <f t="shared" ref="G35:G47" si="12">E35*F35</f>
        <v>0</v>
      </c>
      <c r="O35" s="149">
        <v>2</v>
      </c>
      <c r="AA35" s="122">
        <v>12</v>
      </c>
      <c r="AB35" s="122">
        <v>0</v>
      </c>
      <c r="AC35" s="122">
        <v>24</v>
      </c>
      <c r="AZ35" s="122">
        <v>1</v>
      </c>
      <c r="BA35" s="122">
        <f t="shared" ref="BA35:BA47" si="13">IF(AZ35=1,G35,0)</f>
        <v>0</v>
      </c>
      <c r="BB35" s="122">
        <f t="shared" ref="BB35:BB47" si="14">IF(AZ35=2,G35,0)</f>
        <v>0</v>
      </c>
      <c r="BC35" s="122">
        <f t="shared" ref="BC35:BC47" si="15">IF(AZ35=3,G35,0)</f>
        <v>0</v>
      </c>
      <c r="BD35" s="122">
        <f t="shared" ref="BD35:BD47" si="16">IF(AZ35=4,G35,0)</f>
        <v>0</v>
      </c>
      <c r="BE35" s="122">
        <f t="shared" ref="BE35:BE47" si="17">IF(AZ35=5,G35,0)</f>
        <v>0</v>
      </c>
      <c r="CZ35" s="122">
        <v>0.42698000000000003</v>
      </c>
    </row>
    <row r="36" spans="1:104">
      <c r="A36" s="150">
        <v>25</v>
      </c>
      <c r="B36" s="151" t="s">
        <v>580</v>
      </c>
      <c r="C36" s="152" t="s">
        <v>579</v>
      </c>
      <c r="D36" s="153" t="s">
        <v>72</v>
      </c>
      <c r="E36" s="154">
        <v>25.1328</v>
      </c>
      <c r="F36" s="154"/>
      <c r="G36" s="155">
        <f t="shared" si="12"/>
        <v>0</v>
      </c>
      <c r="O36" s="149">
        <v>2</v>
      </c>
      <c r="AA36" s="122">
        <v>12</v>
      </c>
      <c r="AB36" s="122">
        <v>0</v>
      </c>
      <c r="AC36" s="122">
        <v>25</v>
      </c>
      <c r="AZ36" s="122">
        <v>1</v>
      </c>
      <c r="BA36" s="122">
        <f t="shared" si="13"/>
        <v>0</v>
      </c>
      <c r="BB36" s="122">
        <f t="shared" si="14"/>
        <v>0</v>
      </c>
      <c r="BC36" s="122">
        <f t="shared" si="15"/>
        <v>0</v>
      </c>
      <c r="BD36" s="122">
        <f t="shared" si="16"/>
        <v>0</v>
      </c>
      <c r="BE36" s="122">
        <f t="shared" si="17"/>
        <v>0</v>
      </c>
      <c r="CZ36" s="122">
        <v>2.4464399999999999</v>
      </c>
    </row>
    <row r="37" spans="1:104">
      <c r="A37" s="150">
        <v>26</v>
      </c>
      <c r="B37" s="151" t="s">
        <v>578</v>
      </c>
      <c r="C37" s="152" t="s">
        <v>577</v>
      </c>
      <c r="D37" s="153" t="s">
        <v>89</v>
      </c>
      <c r="E37" s="154">
        <v>132.86439999999999</v>
      </c>
      <c r="F37" s="154"/>
      <c r="G37" s="155">
        <f t="shared" si="12"/>
        <v>0</v>
      </c>
      <c r="O37" s="149">
        <v>2</v>
      </c>
      <c r="AA37" s="122">
        <v>12</v>
      </c>
      <c r="AB37" s="122">
        <v>0</v>
      </c>
      <c r="AC37" s="122">
        <v>26</v>
      </c>
      <c r="AZ37" s="122">
        <v>1</v>
      </c>
      <c r="BA37" s="122">
        <f t="shared" si="13"/>
        <v>0</v>
      </c>
      <c r="BB37" s="122">
        <f t="shared" si="14"/>
        <v>0</v>
      </c>
      <c r="BC37" s="122">
        <f t="shared" si="15"/>
        <v>0</v>
      </c>
      <c r="BD37" s="122">
        <f t="shared" si="16"/>
        <v>0</v>
      </c>
      <c r="BE37" s="122">
        <f t="shared" si="17"/>
        <v>0</v>
      </c>
      <c r="CZ37" s="122">
        <v>0.19419</v>
      </c>
    </row>
    <row r="38" spans="1:104">
      <c r="A38" s="150">
        <v>27</v>
      </c>
      <c r="B38" s="151" t="s">
        <v>576</v>
      </c>
      <c r="C38" s="152" t="s">
        <v>575</v>
      </c>
      <c r="D38" s="153" t="s">
        <v>89</v>
      </c>
      <c r="E38" s="154">
        <v>132.86000000000001</v>
      </c>
      <c r="F38" s="154"/>
      <c r="G38" s="155">
        <f t="shared" si="12"/>
        <v>0</v>
      </c>
      <c r="O38" s="149">
        <v>2</v>
      </c>
      <c r="AA38" s="122">
        <v>12</v>
      </c>
      <c r="AB38" s="122">
        <v>0</v>
      </c>
      <c r="AC38" s="122">
        <v>27</v>
      </c>
      <c r="AZ38" s="122">
        <v>1</v>
      </c>
      <c r="BA38" s="122">
        <f t="shared" si="13"/>
        <v>0</v>
      </c>
      <c r="BB38" s="122">
        <f t="shared" si="14"/>
        <v>0</v>
      </c>
      <c r="BC38" s="122">
        <f t="shared" si="15"/>
        <v>0</v>
      </c>
      <c r="BD38" s="122">
        <f t="shared" si="16"/>
        <v>0</v>
      </c>
      <c r="BE38" s="122">
        <f t="shared" si="17"/>
        <v>0</v>
      </c>
      <c r="CZ38" s="122">
        <v>0</v>
      </c>
    </row>
    <row r="39" spans="1:104">
      <c r="A39" s="150">
        <v>28</v>
      </c>
      <c r="B39" s="151" t="s">
        <v>574</v>
      </c>
      <c r="C39" s="152" t="s">
        <v>573</v>
      </c>
      <c r="D39" s="153" t="s">
        <v>89</v>
      </c>
      <c r="E39" s="154">
        <v>23.282</v>
      </c>
      <c r="F39" s="154"/>
      <c r="G39" s="155">
        <f t="shared" si="12"/>
        <v>0</v>
      </c>
      <c r="O39" s="149">
        <v>2</v>
      </c>
      <c r="AA39" s="122">
        <v>12</v>
      </c>
      <c r="AB39" s="122">
        <v>0</v>
      </c>
      <c r="AC39" s="122">
        <v>28</v>
      </c>
      <c r="AZ39" s="122">
        <v>1</v>
      </c>
      <c r="BA39" s="122">
        <f t="shared" si="13"/>
        <v>0</v>
      </c>
      <c r="BB39" s="122">
        <f t="shared" si="14"/>
        <v>0</v>
      </c>
      <c r="BC39" s="122">
        <f t="shared" si="15"/>
        <v>0</v>
      </c>
      <c r="BD39" s="122">
        <f t="shared" si="16"/>
        <v>0</v>
      </c>
      <c r="BE39" s="122">
        <f t="shared" si="17"/>
        <v>0</v>
      </c>
      <c r="CZ39" s="122">
        <v>1.3799999999999999E-3</v>
      </c>
    </row>
    <row r="40" spans="1:104">
      <c r="A40" s="150">
        <v>29</v>
      </c>
      <c r="B40" s="151" t="s">
        <v>572</v>
      </c>
      <c r="C40" s="152" t="s">
        <v>571</v>
      </c>
      <c r="D40" s="153" t="s">
        <v>89</v>
      </c>
      <c r="E40" s="154">
        <v>23.282</v>
      </c>
      <c r="F40" s="154"/>
      <c r="G40" s="155">
        <f t="shared" si="12"/>
        <v>0</v>
      </c>
      <c r="O40" s="149">
        <v>2</v>
      </c>
      <c r="AA40" s="122">
        <v>12</v>
      </c>
      <c r="AB40" s="122">
        <v>0</v>
      </c>
      <c r="AC40" s="122">
        <v>29</v>
      </c>
      <c r="AZ40" s="122">
        <v>1</v>
      </c>
      <c r="BA40" s="122">
        <f t="shared" si="13"/>
        <v>0</v>
      </c>
      <c r="BB40" s="122">
        <f t="shared" si="14"/>
        <v>0</v>
      </c>
      <c r="BC40" s="122">
        <f t="shared" si="15"/>
        <v>0</v>
      </c>
      <c r="BD40" s="122">
        <f t="shared" si="16"/>
        <v>0</v>
      </c>
      <c r="BE40" s="122">
        <f t="shared" si="17"/>
        <v>0</v>
      </c>
      <c r="CZ40" s="122">
        <v>0</v>
      </c>
    </row>
    <row r="41" spans="1:104">
      <c r="A41" s="150">
        <v>30</v>
      </c>
      <c r="B41" s="151" t="s">
        <v>570</v>
      </c>
      <c r="C41" s="152" t="s">
        <v>569</v>
      </c>
      <c r="D41" s="153" t="s">
        <v>89</v>
      </c>
      <c r="E41" s="154">
        <v>109.58240000000001</v>
      </c>
      <c r="F41" s="154"/>
      <c r="G41" s="155">
        <f t="shared" si="12"/>
        <v>0</v>
      </c>
      <c r="O41" s="149">
        <v>2</v>
      </c>
      <c r="AA41" s="122">
        <v>12</v>
      </c>
      <c r="AB41" s="122">
        <v>0</v>
      </c>
      <c r="AC41" s="122">
        <v>30</v>
      </c>
      <c r="AZ41" s="122">
        <v>1</v>
      </c>
      <c r="BA41" s="122">
        <f t="shared" si="13"/>
        <v>0</v>
      </c>
      <c r="BB41" s="122">
        <f t="shared" si="14"/>
        <v>0</v>
      </c>
      <c r="BC41" s="122">
        <f t="shared" si="15"/>
        <v>0</v>
      </c>
      <c r="BD41" s="122">
        <f t="shared" si="16"/>
        <v>0</v>
      </c>
      <c r="BE41" s="122">
        <f t="shared" si="17"/>
        <v>0</v>
      </c>
      <c r="CZ41" s="122">
        <v>3.8700000000000002E-3</v>
      </c>
    </row>
    <row r="42" spans="1:104">
      <c r="A42" s="150">
        <v>31</v>
      </c>
      <c r="B42" s="151" t="s">
        <v>568</v>
      </c>
      <c r="C42" s="152" t="s">
        <v>567</v>
      </c>
      <c r="D42" s="153" t="s">
        <v>89</v>
      </c>
      <c r="E42" s="154">
        <v>109.58240000000001</v>
      </c>
      <c r="F42" s="154"/>
      <c r="G42" s="155">
        <f t="shared" si="12"/>
        <v>0</v>
      </c>
      <c r="O42" s="149">
        <v>2</v>
      </c>
      <c r="AA42" s="122">
        <v>12</v>
      </c>
      <c r="AB42" s="122">
        <v>0</v>
      </c>
      <c r="AC42" s="122">
        <v>31</v>
      </c>
      <c r="AZ42" s="122">
        <v>1</v>
      </c>
      <c r="BA42" s="122">
        <f t="shared" si="13"/>
        <v>0</v>
      </c>
      <c r="BB42" s="122">
        <f t="shared" si="14"/>
        <v>0</v>
      </c>
      <c r="BC42" s="122">
        <f t="shared" si="15"/>
        <v>0</v>
      </c>
      <c r="BD42" s="122">
        <f t="shared" si="16"/>
        <v>0</v>
      </c>
      <c r="BE42" s="122">
        <f t="shared" si="17"/>
        <v>0</v>
      </c>
      <c r="CZ42" s="122">
        <v>0</v>
      </c>
    </row>
    <row r="43" spans="1:104">
      <c r="A43" s="150">
        <v>32</v>
      </c>
      <c r="B43" s="151" t="s">
        <v>566</v>
      </c>
      <c r="C43" s="152" t="s">
        <v>565</v>
      </c>
      <c r="D43" s="153" t="s">
        <v>131</v>
      </c>
      <c r="E43" s="154">
        <v>2.2963</v>
      </c>
      <c r="F43" s="154"/>
      <c r="G43" s="155">
        <f t="shared" si="12"/>
        <v>0</v>
      </c>
      <c r="O43" s="149">
        <v>2</v>
      </c>
      <c r="AA43" s="122">
        <v>12</v>
      </c>
      <c r="AB43" s="122">
        <v>0</v>
      </c>
      <c r="AC43" s="122">
        <v>32</v>
      </c>
      <c r="AZ43" s="122">
        <v>1</v>
      </c>
      <c r="BA43" s="122">
        <f t="shared" si="13"/>
        <v>0</v>
      </c>
      <c r="BB43" s="122">
        <f t="shared" si="14"/>
        <v>0</v>
      </c>
      <c r="BC43" s="122">
        <f t="shared" si="15"/>
        <v>0</v>
      </c>
      <c r="BD43" s="122">
        <f t="shared" si="16"/>
        <v>0</v>
      </c>
      <c r="BE43" s="122">
        <f t="shared" si="17"/>
        <v>0</v>
      </c>
      <c r="CZ43" s="122">
        <v>1.02139</v>
      </c>
    </row>
    <row r="44" spans="1:104">
      <c r="A44" s="150">
        <v>33</v>
      </c>
      <c r="B44" s="151" t="s">
        <v>564</v>
      </c>
      <c r="C44" s="152" t="s">
        <v>563</v>
      </c>
      <c r="D44" s="153" t="s">
        <v>72</v>
      </c>
      <c r="E44" s="154">
        <v>13.785399999999999</v>
      </c>
      <c r="F44" s="154"/>
      <c r="G44" s="155">
        <f t="shared" si="12"/>
        <v>0</v>
      </c>
      <c r="O44" s="149">
        <v>2</v>
      </c>
      <c r="AA44" s="122">
        <v>12</v>
      </c>
      <c r="AB44" s="122">
        <v>0</v>
      </c>
      <c r="AC44" s="122">
        <v>33</v>
      </c>
      <c r="AZ44" s="122">
        <v>1</v>
      </c>
      <c r="BA44" s="122">
        <f t="shared" si="13"/>
        <v>0</v>
      </c>
      <c r="BB44" s="122">
        <f t="shared" si="14"/>
        <v>0</v>
      </c>
      <c r="BC44" s="122">
        <f t="shared" si="15"/>
        <v>0</v>
      </c>
      <c r="BD44" s="122">
        <f t="shared" si="16"/>
        <v>0</v>
      </c>
      <c r="BE44" s="122">
        <f t="shared" si="17"/>
        <v>0</v>
      </c>
      <c r="CZ44" s="122">
        <v>2.4463300000000001</v>
      </c>
    </row>
    <row r="45" spans="1:104">
      <c r="A45" s="150">
        <v>34</v>
      </c>
      <c r="B45" s="151" t="s">
        <v>562</v>
      </c>
      <c r="C45" s="152" t="s">
        <v>561</v>
      </c>
      <c r="D45" s="153" t="s">
        <v>89</v>
      </c>
      <c r="E45" s="154">
        <v>66.414900000000003</v>
      </c>
      <c r="F45" s="154"/>
      <c r="G45" s="155">
        <f t="shared" si="12"/>
        <v>0</v>
      </c>
      <c r="O45" s="149">
        <v>2</v>
      </c>
      <c r="AA45" s="122">
        <v>12</v>
      </c>
      <c r="AB45" s="122">
        <v>0</v>
      </c>
      <c r="AC45" s="122">
        <v>34</v>
      </c>
      <c r="AZ45" s="122">
        <v>1</v>
      </c>
      <c r="BA45" s="122">
        <f t="shared" si="13"/>
        <v>0</v>
      </c>
      <c r="BB45" s="122">
        <f t="shared" si="14"/>
        <v>0</v>
      </c>
      <c r="BC45" s="122">
        <f t="shared" si="15"/>
        <v>0</v>
      </c>
      <c r="BD45" s="122">
        <f t="shared" si="16"/>
        <v>0</v>
      </c>
      <c r="BE45" s="122">
        <f t="shared" si="17"/>
        <v>0</v>
      </c>
      <c r="CZ45" s="122">
        <v>0.24376999999999999</v>
      </c>
    </row>
    <row r="46" spans="1:104">
      <c r="A46" s="150">
        <v>35</v>
      </c>
      <c r="B46" s="151" t="s">
        <v>560</v>
      </c>
      <c r="C46" s="152" t="s">
        <v>559</v>
      </c>
      <c r="D46" s="153" t="s">
        <v>89</v>
      </c>
      <c r="E46" s="154">
        <v>66.414900000000003</v>
      </c>
      <c r="F46" s="154"/>
      <c r="G46" s="155">
        <f t="shared" si="12"/>
        <v>0</v>
      </c>
      <c r="O46" s="149">
        <v>2</v>
      </c>
      <c r="AA46" s="122">
        <v>12</v>
      </c>
      <c r="AB46" s="122">
        <v>0</v>
      </c>
      <c r="AC46" s="122">
        <v>35</v>
      </c>
      <c r="AZ46" s="122">
        <v>1</v>
      </c>
      <c r="BA46" s="122">
        <f t="shared" si="13"/>
        <v>0</v>
      </c>
      <c r="BB46" s="122">
        <f t="shared" si="14"/>
        <v>0</v>
      </c>
      <c r="BC46" s="122">
        <f t="shared" si="15"/>
        <v>0</v>
      </c>
      <c r="BD46" s="122">
        <f t="shared" si="16"/>
        <v>0</v>
      </c>
      <c r="BE46" s="122">
        <f t="shared" si="17"/>
        <v>0</v>
      </c>
      <c r="CZ46" s="122">
        <v>0</v>
      </c>
    </row>
    <row r="47" spans="1:104">
      <c r="A47" s="150">
        <v>36</v>
      </c>
      <c r="B47" s="151" t="s">
        <v>558</v>
      </c>
      <c r="C47" s="152" t="s">
        <v>557</v>
      </c>
      <c r="D47" s="153" t="s">
        <v>131</v>
      </c>
      <c r="E47" s="154">
        <v>3.1631</v>
      </c>
      <c r="F47" s="154"/>
      <c r="G47" s="155">
        <f t="shared" si="12"/>
        <v>0</v>
      </c>
      <c r="O47" s="149">
        <v>2</v>
      </c>
      <c r="AA47" s="122">
        <v>12</v>
      </c>
      <c r="AB47" s="122">
        <v>0</v>
      </c>
      <c r="AC47" s="122">
        <v>36</v>
      </c>
      <c r="AZ47" s="122">
        <v>1</v>
      </c>
      <c r="BA47" s="122">
        <f t="shared" si="13"/>
        <v>0</v>
      </c>
      <c r="BB47" s="122">
        <f t="shared" si="14"/>
        <v>0</v>
      </c>
      <c r="BC47" s="122">
        <f t="shared" si="15"/>
        <v>0</v>
      </c>
      <c r="BD47" s="122">
        <f t="shared" si="16"/>
        <v>0</v>
      </c>
      <c r="BE47" s="122">
        <f t="shared" si="17"/>
        <v>0</v>
      </c>
      <c r="CZ47" s="122">
        <v>1.01939</v>
      </c>
    </row>
    <row r="48" spans="1:104">
      <c r="A48" s="156"/>
      <c r="B48" s="157" t="s">
        <v>69</v>
      </c>
      <c r="C48" s="158" t="str">
        <f>CONCATENATE(B34," ",C34)</f>
        <v>4 Vodorovné konstrukce</v>
      </c>
      <c r="D48" s="156"/>
      <c r="E48" s="159"/>
      <c r="F48" s="159"/>
      <c r="G48" s="160">
        <f>SUM(G34:G47)</f>
        <v>0</v>
      </c>
      <c r="O48" s="149">
        <v>4</v>
      </c>
      <c r="BA48" s="161">
        <f>SUM(BA34:BA47)</f>
        <v>0</v>
      </c>
      <c r="BB48" s="161">
        <f>SUM(BB34:BB47)</f>
        <v>0</v>
      </c>
      <c r="BC48" s="161">
        <f>SUM(BC34:BC47)</f>
        <v>0</v>
      </c>
      <c r="BD48" s="161">
        <f>SUM(BD34:BD47)</f>
        <v>0</v>
      </c>
      <c r="BE48" s="161">
        <f>SUM(BE34:BE47)</f>
        <v>0</v>
      </c>
    </row>
    <row r="49" spans="1:104">
      <c r="A49" s="142" t="s">
        <v>65</v>
      </c>
      <c r="B49" s="143" t="s">
        <v>113</v>
      </c>
      <c r="C49" s="144" t="s">
        <v>114</v>
      </c>
      <c r="D49" s="145"/>
      <c r="E49" s="146"/>
      <c r="F49" s="146"/>
      <c r="G49" s="147"/>
      <c r="H49" s="148"/>
      <c r="I49" s="148"/>
      <c r="O49" s="149">
        <v>1</v>
      </c>
    </row>
    <row r="50" spans="1:104">
      <c r="A50" s="150">
        <v>37</v>
      </c>
      <c r="B50" s="151" t="s">
        <v>556</v>
      </c>
      <c r="C50" s="152" t="s">
        <v>555</v>
      </c>
      <c r="D50" s="153" t="s">
        <v>72</v>
      </c>
      <c r="E50" s="154">
        <v>53.585099999999997</v>
      </c>
      <c r="F50" s="154"/>
      <c r="G50" s="155">
        <f>E50*F50</f>
        <v>0</v>
      </c>
      <c r="O50" s="149">
        <v>2</v>
      </c>
      <c r="AA50" s="122">
        <v>12</v>
      </c>
      <c r="AB50" s="122">
        <v>0</v>
      </c>
      <c r="AC50" s="122">
        <v>37</v>
      </c>
      <c r="AZ50" s="122">
        <v>1</v>
      </c>
      <c r="BA50" s="122">
        <f>IF(AZ50=1,G50,0)</f>
        <v>0</v>
      </c>
      <c r="BB50" s="122">
        <f>IF(AZ50=2,G50,0)</f>
        <v>0</v>
      </c>
      <c r="BC50" s="122">
        <f>IF(AZ50=3,G50,0)</f>
        <v>0</v>
      </c>
      <c r="BD50" s="122">
        <f>IF(AZ50=4,G50,0)</f>
        <v>0</v>
      </c>
      <c r="BE50" s="122">
        <f>IF(AZ50=5,G50,0)</f>
        <v>0</v>
      </c>
      <c r="CZ50" s="122">
        <v>2.3785500000000002</v>
      </c>
    </row>
    <row r="51" spans="1:104">
      <c r="A51" s="156"/>
      <c r="B51" s="157" t="s">
        <v>69</v>
      </c>
      <c r="C51" s="158" t="str">
        <f>CONCATENATE(B49," ",C49)</f>
        <v>63 Podlahy a podlahové konstrukce</v>
      </c>
      <c r="D51" s="156"/>
      <c r="E51" s="159"/>
      <c r="F51" s="159"/>
      <c r="G51" s="160">
        <f>SUM(G49:G50)</f>
        <v>0</v>
      </c>
      <c r="O51" s="149">
        <v>4</v>
      </c>
      <c r="BA51" s="161">
        <f>SUM(BA49:BA50)</f>
        <v>0</v>
      </c>
      <c r="BB51" s="161">
        <f>SUM(BB49:BB50)</f>
        <v>0</v>
      </c>
      <c r="BC51" s="161">
        <f>SUM(BC49:BC50)</f>
        <v>0</v>
      </c>
      <c r="BD51" s="161">
        <f>SUM(BD49:BD50)</f>
        <v>0</v>
      </c>
      <c r="BE51" s="161">
        <f>SUM(BE49:BE50)</f>
        <v>0</v>
      </c>
    </row>
    <row r="52" spans="1:104">
      <c r="A52" s="142" t="s">
        <v>65</v>
      </c>
      <c r="B52" s="143" t="s">
        <v>170</v>
      </c>
      <c r="C52" s="144" t="s">
        <v>171</v>
      </c>
      <c r="D52" s="145"/>
      <c r="E52" s="146"/>
      <c r="F52" s="146"/>
      <c r="G52" s="147"/>
      <c r="H52" s="148"/>
      <c r="I52" s="148"/>
      <c r="O52" s="149">
        <v>1</v>
      </c>
    </row>
    <row r="53" spans="1:104">
      <c r="A53" s="150">
        <v>38</v>
      </c>
      <c r="B53" s="151" t="s">
        <v>172</v>
      </c>
      <c r="C53" s="152" t="s">
        <v>173</v>
      </c>
      <c r="D53" s="153" t="s">
        <v>131</v>
      </c>
      <c r="E53" s="154">
        <v>3507.165</v>
      </c>
      <c r="F53" s="154"/>
      <c r="G53" s="155">
        <f>E53*F53</f>
        <v>0</v>
      </c>
      <c r="O53" s="149">
        <v>2</v>
      </c>
      <c r="AA53" s="122">
        <v>12</v>
      </c>
      <c r="AB53" s="122">
        <v>0</v>
      </c>
      <c r="AC53" s="122">
        <v>38</v>
      </c>
      <c r="AZ53" s="122">
        <v>1</v>
      </c>
      <c r="BA53" s="122">
        <f>IF(AZ53=1,G53,0)</f>
        <v>0</v>
      </c>
      <c r="BB53" s="122">
        <f>IF(AZ53=2,G53,0)</f>
        <v>0</v>
      </c>
      <c r="BC53" s="122">
        <f>IF(AZ53=3,G53,0)</f>
        <v>0</v>
      </c>
      <c r="BD53" s="122">
        <f>IF(AZ53=4,G53,0)</f>
        <v>0</v>
      </c>
      <c r="BE53" s="122">
        <f>IF(AZ53=5,G53,0)</f>
        <v>0</v>
      </c>
      <c r="CZ53" s="122">
        <v>0</v>
      </c>
    </row>
    <row r="54" spans="1:104">
      <c r="A54" s="156"/>
      <c r="B54" s="157" t="s">
        <v>69</v>
      </c>
      <c r="C54" s="158" t="str">
        <f>CONCATENATE(B52," ",C52)</f>
        <v>99 Staveništní přesun hmot</v>
      </c>
      <c r="D54" s="156"/>
      <c r="E54" s="159"/>
      <c r="F54" s="159"/>
      <c r="G54" s="160">
        <f>SUM(G52:G53)</f>
        <v>0</v>
      </c>
      <c r="O54" s="149">
        <v>4</v>
      </c>
      <c r="BA54" s="161">
        <f>SUM(BA52:BA53)</f>
        <v>0</v>
      </c>
      <c r="BB54" s="161">
        <f>SUM(BB52:BB53)</f>
        <v>0</v>
      </c>
      <c r="BC54" s="161">
        <f>SUM(BC52:BC53)</f>
        <v>0</v>
      </c>
      <c r="BD54" s="161">
        <f>SUM(BD52:BD53)</f>
        <v>0</v>
      </c>
      <c r="BE54" s="161">
        <f>SUM(BE52:BE53)</f>
        <v>0</v>
      </c>
    </row>
    <row r="55" spans="1:104">
      <c r="A55" s="220"/>
      <c r="B55" s="220"/>
      <c r="C55" s="220"/>
      <c r="D55" s="220"/>
      <c r="E55" s="220"/>
      <c r="F55" s="220"/>
      <c r="G55" s="220"/>
    </row>
    <row r="56" spans="1:104" s="175" customFormat="1" ht="14.25">
      <c r="A56" s="219"/>
      <c r="B56" s="219"/>
      <c r="C56" s="219" t="s">
        <v>631</v>
      </c>
      <c r="D56" s="219"/>
      <c r="E56" s="219"/>
      <c r="F56" s="219"/>
      <c r="G56" s="221">
        <f>G54+G51+G48+G33+G21</f>
        <v>0</v>
      </c>
    </row>
    <row r="57" spans="1:104">
      <c r="E57" s="122"/>
    </row>
    <row r="58" spans="1:104">
      <c r="E58" s="122"/>
    </row>
    <row r="59" spans="1:104">
      <c r="E59" s="122"/>
    </row>
    <row r="60" spans="1:104">
      <c r="E60" s="122"/>
    </row>
    <row r="61" spans="1:104">
      <c r="E61" s="122"/>
    </row>
    <row r="62" spans="1:104">
      <c r="E62" s="122"/>
    </row>
    <row r="63" spans="1:104">
      <c r="E63" s="122"/>
    </row>
    <row r="64" spans="1:104">
      <c r="E64" s="122"/>
    </row>
    <row r="65" spans="1:7">
      <c r="E65" s="122"/>
    </row>
    <row r="66" spans="1:7">
      <c r="E66" s="122"/>
    </row>
    <row r="67" spans="1:7">
      <c r="E67" s="122"/>
    </row>
    <row r="68" spans="1:7">
      <c r="E68" s="122"/>
    </row>
    <row r="69" spans="1:7">
      <c r="E69" s="122"/>
    </row>
    <row r="70" spans="1:7">
      <c r="E70" s="122"/>
    </row>
    <row r="71" spans="1:7">
      <c r="E71" s="122"/>
    </row>
    <row r="72" spans="1:7">
      <c r="E72" s="122"/>
    </row>
    <row r="73" spans="1:7">
      <c r="E73" s="122"/>
    </row>
    <row r="74" spans="1:7">
      <c r="E74" s="122"/>
    </row>
    <row r="75" spans="1:7">
      <c r="E75" s="122"/>
    </row>
    <row r="76" spans="1:7">
      <c r="E76" s="122"/>
    </row>
    <row r="77" spans="1:7">
      <c r="E77" s="122"/>
    </row>
    <row r="78" spans="1:7">
      <c r="A78" s="162"/>
      <c r="B78" s="162"/>
      <c r="C78" s="162"/>
      <c r="D78" s="162"/>
      <c r="E78" s="162"/>
      <c r="F78" s="162"/>
      <c r="G78" s="162"/>
    </row>
    <row r="79" spans="1:7">
      <c r="A79" s="162"/>
      <c r="B79" s="162"/>
      <c r="C79" s="162"/>
      <c r="D79" s="162"/>
      <c r="E79" s="162"/>
      <c r="F79" s="162"/>
      <c r="G79" s="162"/>
    </row>
    <row r="80" spans="1:7">
      <c r="A80" s="162"/>
      <c r="B80" s="162"/>
      <c r="C80" s="162"/>
      <c r="D80" s="162"/>
      <c r="E80" s="162"/>
      <c r="F80" s="162"/>
      <c r="G80" s="162"/>
    </row>
    <row r="81" spans="1:7">
      <c r="A81" s="162"/>
      <c r="B81" s="162"/>
      <c r="C81" s="162"/>
      <c r="D81" s="162"/>
      <c r="E81" s="162"/>
      <c r="F81" s="162"/>
      <c r="G81" s="162"/>
    </row>
    <row r="82" spans="1:7">
      <c r="E82" s="122"/>
    </row>
    <row r="83" spans="1:7">
      <c r="E83" s="122"/>
    </row>
    <row r="84" spans="1:7">
      <c r="E84" s="122"/>
    </row>
    <row r="85" spans="1:7">
      <c r="E85" s="122"/>
    </row>
    <row r="86" spans="1:7">
      <c r="E86" s="122"/>
    </row>
    <row r="87" spans="1:7">
      <c r="E87" s="122"/>
    </row>
    <row r="88" spans="1:7">
      <c r="E88" s="122"/>
    </row>
    <row r="89" spans="1:7">
      <c r="E89" s="122"/>
    </row>
    <row r="90" spans="1:7">
      <c r="E90" s="122"/>
    </row>
    <row r="91" spans="1:7">
      <c r="E91" s="122"/>
    </row>
    <row r="92" spans="1:7">
      <c r="E92" s="122"/>
    </row>
    <row r="93" spans="1:7">
      <c r="E93" s="122"/>
    </row>
    <row r="94" spans="1:7">
      <c r="E94" s="122"/>
    </row>
    <row r="95" spans="1:7">
      <c r="E95" s="122"/>
    </row>
    <row r="96" spans="1:7">
      <c r="E96" s="122"/>
    </row>
    <row r="97" spans="5:5">
      <c r="E97" s="122"/>
    </row>
    <row r="98" spans="5:5">
      <c r="E98" s="122"/>
    </row>
    <row r="99" spans="5:5">
      <c r="E99" s="122"/>
    </row>
    <row r="100" spans="5:5">
      <c r="E100" s="122"/>
    </row>
    <row r="101" spans="5:5">
      <c r="E101" s="122"/>
    </row>
    <row r="102" spans="5:5">
      <c r="E102" s="122"/>
    </row>
    <row r="103" spans="5:5">
      <c r="E103" s="122"/>
    </row>
    <row r="104" spans="5:5">
      <c r="E104" s="122"/>
    </row>
    <row r="105" spans="5:5">
      <c r="E105" s="122"/>
    </row>
    <row r="106" spans="5:5">
      <c r="E106" s="122"/>
    </row>
    <row r="107" spans="5:5">
      <c r="E107" s="122"/>
    </row>
    <row r="108" spans="5:5">
      <c r="E108" s="122"/>
    </row>
    <row r="109" spans="5:5">
      <c r="E109" s="122"/>
    </row>
    <row r="110" spans="5:5">
      <c r="E110" s="122"/>
    </row>
    <row r="111" spans="5:5">
      <c r="E111" s="122"/>
    </row>
    <row r="112" spans="5:5">
      <c r="E112" s="122"/>
    </row>
    <row r="113" spans="1:7">
      <c r="A113" s="163"/>
      <c r="B113" s="163"/>
    </row>
    <row r="114" spans="1:7">
      <c r="A114" s="162"/>
      <c r="B114" s="162"/>
      <c r="C114" s="165"/>
      <c r="D114" s="165"/>
      <c r="E114" s="166"/>
      <c r="F114" s="165"/>
      <c r="G114" s="167"/>
    </row>
    <row r="115" spans="1:7">
      <c r="A115" s="168"/>
      <c r="B115" s="168"/>
      <c r="C115" s="162"/>
      <c r="D115" s="162"/>
      <c r="E115" s="169"/>
      <c r="F115" s="162"/>
      <c r="G115" s="162"/>
    </row>
    <row r="116" spans="1:7">
      <c r="A116" s="162"/>
      <c r="B116" s="162"/>
      <c r="C116" s="162"/>
      <c r="D116" s="162"/>
      <c r="E116" s="169"/>
      <c r="F116" s="162"/>
      <c r="G116" s="162"/>
    </row>
    <row r="117" spans="1:7">
      <c r="A117" s="162"/>
      <c r="B117" s="162"/>
      <c r="C117" s="162"/>
      <c r="D117" s="162"/>
      <c r="E117" s="169"/>
      <c r="F117" s="162"/>
      <c r="G117" s="162"/>
    </row>
    <row r="118" spans="1:7">
      <c r="A118" s="162"/>
      <c r="B118" s="162"/>
      <c r="C118" s="162"/>
      <c r="D118" s="162"/>
      <c r="E118" s="169"/>
      <c r="F118" s="162"/>
      <c r="G118" s="162"/>
    </row>
    <row r="119" spans="1:7">
      <c r="A119" s="162"/>
      <c r="B119" s="162"/>
      <c r="C119" s="162"/>
      <c r="D119" s="162"/>
      <c r="E119" s="169"/>
      <c r="F119" s="162"/>
      <c r="G119" s="162"/>
    </row>
    <row r="120" spans="1:7">
      <c r="A120" s="162"/>
      <c r="B120" s="162"/>
      <c r="C120" s="162"/>
      <c r="D120" s="162"/>
      <c r="E120" s="169"/>
      <c r="F120" s="162"/>
      <c r="G120" s="162"/>
    </row>
    <row r="121" spans="1:7">
      <c r="A121" s="162"/>
      <c r="B121" s="162"/>
      <c r="C121" s="162"/>
      <c r="D121" s="162"/>
      <c r="E121" s="169"/>
      <c r="F121" s="162"/>
      <c r="G121" s="162"/>
    </row>
    <row r="122" spans="1:7">
      <c r="A122" s="162"/>
      <c r="B122" s="162"/>
      <c r="C122" s="162"/>
      <c r="D122" s="162"/>
      <c r="E122" s="169"/>
      <c r="F122" s="162"/>
      <c r="G122" s="162"/>
    </row>
    <row r="123" spans="1:7">
      <c r="A123" s="162"/>
      <c r="B123" s="162"/>
      <c r="C123" s="162"/>
      <c r="D123" s="162"/>
      <c r="E123" s="169"/>
      <c r="F123" s="162"/>
      <c r="G123" s="162"/>
    </row>
    <row r="124" spans="1:7">
      <c r="A124" s="162"/>
      <c r="B124" s="162"/>
      <c r="C124" s="162"/>
      <c r="D124" s="162"/>
      <c r="E124" s="169"/>
      <c r="F124" s="162"/>
      <c r="G124" s="162"/>
    </row>
    <row r="125" spans="1:7">
      <c r="A125" s="162"/>
      <c r="B125" s="162"/>
      <c r="C125" s="162"/>
      <c r="D125" s="162"/>
      <c r="E125" s="169"/>
      <c r="F125" s="162"/>
      <c r="G125" s="162"/>
    </row>
    <row r="126" spans="1:7">
      <c r="A126" s="162"/>
      <c r="B126" s="162"/>
      <c r="C126" s="162"/>
      <c r="D126" s="162"/>
      <c r="E126" s="169"/>
      <c r="F126" s="162"/>
      <c r="G126" s="162"/>
    </row>
    <row r="127" spans="1:7">
      <c r="A127" s="162"/>
      <c r="B127" s="162"/>
      <c r="C127" s="162"/>
      <c r="D127" s="162"/>
      <c r="E127" s="169"/>
      <c r="F127" s="162"/>
      <c r="G127" s="16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CZ102"/>
  <sheetViews>
    <sheetView showGridLines="0" showZeros="0" zoomScaleNormal="100" workbookViewId="0">
      <selection activeCell="F8" sqref="F8:F80"/>
    </sheetView>
  </sheetViews>
  <sheetFormatPr defaultRowHeight="12.75"/>
  <cols>
    <col min="1" max="1" width="3.85546875" style="122" customWidth="1"/>
    <col min="2" max="2" width="12" style="122" customWidth="1"/>
    <col min="3" max="3" width="40.42578125" style="122" customWidth="1"/>
    <col min="4" max="4" width="5.5703125" style="122" customWidth="1"/>
    <col min="5" max="5" width="8.5703125" style="164" customWidth="1"/>
    <col min="6" max="6" width="9.85546875" style="122" customWidth="1"/>
    <col min="7" max="7" width="13.85546875" style="122" customWidth="1"/>
    <col min="8" max="16384" width="9.140625" style="122"/>
  </cols>
  <sheetData>
    <row r="1" spans="1:104" ht="15.75">
      <c r="A1" s="366" t="s">
        <v>57</v>
      </c>
      <c r="B1" s="366"/>
      <c r="C1" s="366"/>
      <c r="D1" s="366"/>
      <c r="E1" s="366"/>
      <c r="F1" s="366"/>
      <c r="G1" s="366"/>
    </row>
    <row r="2" spans="1:104" ht="13.5" thickBot="1">
      <c r="A2" s="123"/>
      <c r="B2" s="124"/>
      <c r="C2" s="125"/>
      <c r="D2" s="125"/>
      <c r="E2" s="126"/>
      <c r="F2" s="125"/>
      <c r="G2" s="125"/>
    </row>
    <row r="3" spans="1:104" ht="13.5" thickTop="1">
      <c r="A3" s="367" t="s">
        <v>5</v>
      </c>
      <c r="B3" s="368"/>
      <c r="C3" s="127" t="s">
        <v>369</v>
      </c>
      <c r="D3" s="128"/>
      <c r="E3" s="129"/>
      <c r="F3" s="130">
        <f>[5]Rekapitulace!H1</f>
        <v>0</v>
      </c>
      <c r="G3" s="131"/>
    </row>
    <row r="4" spans="1:104" ht="13.5" thickBot="1">
      <c r="A4" s="369" t="s">
        <v>1</v>
      </c>
      <c r="B4" s="370"/>
      <c r="C4" s="132" t="s">
        <v>362</v>
      </c>
      <c r="D4" s="133"/>
      <c r="E4" s="371"/>
      <c r="F4" s="371"/>
      <c r="G4" s="372"/>
    </row>
    <row r="5" spans="1:104" ht="13.5" thickTop="1">
      <c r="A5" s="134"/>
      <c r="B5" s="135"/>
      <c r="C5" s="135"/>
      <c r="D5" s="123"/>
      <c r="E5" s="136"/>
      <c r="F5" s="123"/>
      <c r="G5" s="137"/>
    </row>
    <row r="6" spans="1:104" ht="15.75" customHeight="1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>
      <c r="A7" s="142" t="s">
        <v>65</v>
      </c>
      <c r="B7" s="143" t="s">
        <v>368</v>
      </c>
      <c r="C7" s="191" t="s">
        <v>367</v>
      </c>
      <c r="D7" s="189"/>
      <c r="E7" s="190"/>
      <c r="F7" s="178"/>
      <c r="G7" s="179"/>
      <c r="O7" s="149">
        <v>4</v>
      </c>
      <c r="BA7" s="161" t="e">
        <f>SUM(#REF!)</f>
        <v>#REF!</v>
      </c>
      <c r="BB7" s="161" t="e">
        <f>SUM(#REF!)</f>
        <v>#REF!</v>
      </c>
      <c r="BC7" s="161" t="e">
        <f>SUM(#REF!)</f>
        <v>#REF!</v>
      </c>
      <c r="BD7" s="161" t="e">
        <f>SUM(#REF!)</f>
        <v>#REF!</v>
      </c>
      <c r="BE7" s="161" t="e">
        <f>SUM(#REF!)</f>
        <v>#REF!</v>
      </c>
    </row>
    <row r="8" spans="1:104" ht="22.5">
      <c r="A8" s="176">
        <v>1</v>
      </c>
      <c r="B8" s="199" t="s">
        <v>443</v>
      </c>
      <c r="C8" s="185" t="s">
        <v>371</v>
      </c>
      <c r="D8" s="182" t="s">
        <v>370</v>
      </c>
      <c r="E8" s="183">
        <v>1</v>
      </c>
      <c r="F8" s="154"/>
      <c r="G8" s="155">
        <f t="shared" ref="G8:G29" si="0">E8*F8</f>
        <v>0</v>
      </c>
      <c r="H8" s="148"/>
      <c r="I8" s="148"/>
      <c r="O8" s="149">
        <v>1</v>
      </c>
    </row>
    <row r="9" spans="1:104" ht="22.5">
      <c r="A9" s="176" t="s">
        <v>434</v>
      </c>
      <c r="B9" s="151" t="s">
        <v>444</v>
      </c>
      <c r="C9" s="185" t="s">
        <v>372</v>
      </c>
      <c r="D9" s="182" t="s">
        <v>370</v>
      </c>
      <c r="E9" s="183">
        <v>1</v>
      </c>
      <c r="F9" s="154"/>
      <c r="G9" s="155">
        <f t="shared" si="0"/>
        <v>0</v>
      </c>
      <c r="O9" s="149">
        <v>2</v>
      </c>
      <c r="AA9" s="122">
        <v>12</v>
      </c>
      <c r="AB9" s="122">
        <v>0</v>
      </c>
      <c r="AC9" s="122">
        <v>4</v>
      </c>
      <c r="AZ9" s="122">
        <v>2</v>
      </c>
      <c r="BA9" s="122">
        <f t="shared" ref="BA9:BA26" si="1">IF(AZ9=1,G9,0)</f>
        <v>0</v>
      </c>
      <c r="BB9" s="122">
        <f t="shared" ref="BB9:BB26" si="2">IF(AZ9=2,G9,0)</f>
        <v>0</v>
      </c>
      <c r="BC9" s="122">
        <f t="shared" ref="BC9:BC26" si="3">IF(AZ9=3,G9,0)</f>
        <v>0</v>
      </c>
      <c r="BD9" s="122">
        <f t="shared" ref="BD9:BD26" si="4">IF(AZ9=4,G9,0)</f>
        <v>0</v>
      </c>
      <c r="BE9" s="122">
        <f t="shared" ref="BE9:BE26" si="5">IF(AZ9=5,G9,0)</f>
        <v>0</v>
      </c>
      <c r="CZ9" s="122">
        <v>0</v>
      </c>
    </row>
    <row r="10" spans="1:104">
      <c r="A10" s="176" t="s">
        <v>85</v>
      </c>
      <c r="B10" s="151" t="s">
        <v>445</v>
      </c>
      <c r="C10" s="185" t="s">
        <v>373</v>
      </c>
      <c r="D10" s="182" t="s">
        <v>370</v>
      </c>
      <c r="E10" s="183">
        <v>1</v>
      </c>
      <c r="F10" s="154"/>
      <c r="G10" s="155">
        <f t="shared" si="0"/>
        <v>0</v>
      </c>
      <c r="O10" s="149">
        <v>2</v>
      </c>
      <c r="AA10" s="122">
        <v>12</v>
      </c>
      <c r="AB10" s="122">
        <v>0</v>
      </c>
      <c r="AC10" s="122">
        <v>5</v>
      </c>
      <c r="AZ10" s="122">
        <v>2</v>
      </c>
      <c r="BA10" s="122">
        <f t="shared" si="1"/>
        <v>0</v>
      </c>
      <c r="BB10" s="122">
        <f t="shared" si="2"/>
        <v>0</v>
      </c>
      <c r="BC10" s="122">
        <f t="shared" si="3"/>
        <v>0</v>
      </c>
      <c r="BD10" s="122">
        <f t="shared" si="4"/>
        <v>0</v>
      </c>
      <c r="BE10" s="122">
        <f t="shared" si="5"/>
        <v>0</v>
      </c>
      <c r="CZ10" s="122">
        <v>1.252E-2</v>
      </c>
    </row>
    <row r="11" spans="1:104" ht="33.75">
      <c r="A11" s="176" t="s">
        <v>94</v>
      </c>
      <c r="B11" s="151" t="s">
        <v>446</v>
      </c>
      <c r="C11" s="185" t="s">
        <v>374</v>
      </c>
      <c r="D11" s="182" t="s">
        <v>370</v>
      </c>
      <c r="E11" s="183">
        <v>4</v>
      </c>
      <c r="F11" s="154"/>
      <c r="G11" s="155">
        <f t="shared" si="0"/>
        <v>0</v>
      </c>
      <c r="O11" s="149">
        <v>2</v>
      </c>
      <c r="AA11" s="122">
        <v>12</v>
      </c>
      <c r="AB11" s="122">
        <v>1</v>
      </c>
      <c r="AC11" s="122">
        <v>6</v>
      </c>
      <c r="AZ11" s="122">
        <v>2</v>
      </c>
      <c r="BA11" s="122">
        <f t="shared" si="1"/>
        <v>0</v>
      </c>
      <c r="BB11" s="122">
        <f t="shared" si="2"/>
        <v>0</v>
      </c>
      <c r="BC11" s="122">
        <f t="shared" si="3"/>
        <v>0</v>
      </c>
      <c r="BD11" s="122">
        <f t="shared" si="4"/>
        <v>0</v>
      </c>
      <c r="BE11" s="122">
        <f t="shared" si="5"/>
        <v>0</v>
      </c>
      <c r="CZ11" s="122">
        <v>0</v>
      </c>
    </row>
    <row r="12" spans="1:104" ht="22.5">
      <c r="A12" s="176" t="s">
        <v>435</v>
      </c>
      <c r="B12" s="151" t="s">
        <v>459</v>
      </c>
      <c r="C12" s="185" t="s">
        <v>375</v>
      </c>
      <c r="D12" s="182" t="s">
        <v>370</v>
      </c>
      <c r="E12" s="183">
        <v>1</v>
      </c>
      <c r="F12" s="154"/>
      <c r="G12" s="155">
        <f t="shared" si="0"/>
        <v>0</v>
      </c>
      <c r="O12" s="149">
        <v>2</v>
      </c>
      <c r="AA12" s="122">
        <v>12</v>
      </c>
      <c r="AB12" s="122">
        <v>0</v>
      </c>
      <c r="AC12" s="122">
        <v>7</v>
      </c>
      <c r="AZ12" s="122">
        <v>2</v>
      </c>
      <c r="BA12" s="122">
        <f t="shared" si="1"/>
        <v>0</v>
      </c>
      <c r="BB12" s="122">
        <f t="shared" si="2"/>
        <v>0</v>
      </c>
      <c r="BC12" s="122">
        <f t="shared" si="3"/>
        <v>0</v>
      </c>
      <c r="BD12" s="122">
        <f t="shared" si="4"/>
        <v>0</v>
      </c>
      <c r="BE12" s="122">
        <f t="shared" si="5"/>
        <v>0</v>
      </c>
      <c r="CZ12" s="122">
        <v>2.9299999999999999E-3</v>
      </c>
    </row>
    <row r="13" spans="1:104">
      <c r="A13" s="176" t="s">
        <v>99</v>
      </c>
      <c r="B13" s="151" t="s">
        <v>460</v>
      </c>
      <c r="C13" s="185" t="s">
        <v>376</v>
      </c>
      <c r="D13" s="182" t="s">
        <v>68</v>
      </c>
      <c r="E13" s="183">
        <v>3</v>
      </c>
      <c r="F13" s="154"/>
      <c r="G13" s="155">
        <f t="shared" si="0"/>
        <v>0</v>
      </c>
      <c r="O13" s="149">
        <v>2</v>
      </c>
      <c r="AA13" s="122">
        <v>12</v>
      </c>
      <c r="AB13" s="122">
        <v>1</v>
      </c>
      <c r="AC13" s="122">
        <v>8</v>
      </c>
      <c r="AZ13" s="122">
        <v>2</v>
      </c>
      <c r="BA13" s="122">
        <f t="shared" si="1"/>
        <v>0</v>
      </c>
      <c r="BB13" s="122">
        <f t="shared" si="2"/>
        <v>0</v>
      </c>
      <c r="BC13" s="122">
        <f t="shared" si="3"/>
        <v>0</v>
      </c>
      <c r="BD13" s="122">
        <f t="shared" si="4"/>
        <v>0</v>
      </c>
      <c r="BE13" s="122">
        <f t="shared" si="5"/>
        <v>0</v>
      </c>
      <c r="CZ13" s="122">
        <v>0</v>
      </c>
    </row>
    <row r="14" spans="1:104">
      <c r="A14" s="176" t="s">
        <v>436</v>
      </c>
      <c r="B14" s="151" t="s">
        <v>461</v>
      </c>
      <c r="C14" s="185" t="s">
        <v>377</v>
      </c>
      <c r="D14" s="182" t="s">
        <v>68</v>
      </c>
      <c r="E14" s="183">
        <v>4</v>
      </c>
      <c r="F14" s="154"/>
      <c r="G14" s="155">
        <f t="shared" si="0"/>
        <v>0</v>
      </c>
      <c r="O14" s="149">
        <v>2</v>
      </c>
      <c r="AA14" s="122">
        <v>12</v>
      </c>
      <c r="AB14" s="122">
        <v>0</v>
      </c>
      <c r="AC14" s="122">
        <v>9</v>
      </c>
      <c r="AZ14" s="122">
        <v>2</v>
      </c>
      <c r="BA14" s="122">
        <f t="shared" si="1"/>
        <v>0</v>
      </c>
      <c r="BB14" s="122">
        <f t="shared" si="2"/>
        <v>0</v>
      </c>
      <c r="BC14" s="122">
        <f t="shared" si="3"/>
        <v>0</v>
      </c>
      <c r="BD14" s="122">
        <f t="shared" si="4"/>
        <v>0</v>
      </c>
      <c r="BE14" s="122">
        <f t="shared" si="5"/>
        <v>0</v>
      </c>
      <c r="CZ14" s="122">
        <v>5.9999999999999995E-4</v>
      </c>
    </row>
    <row r="15" spans="1:104">
      <c r="A15" s="176" t="s">
        <v>437</v>
      </c>
      <c r="B15" s="151" t="s">
        <v>462</v>
      </c>
      <c r="C15" s="185" t="s">
        <v>378</v>
      </c>
      <c r="D15" s="182" t="s">
        <v>68</v>
      </c>
      <c r="E15" s="183">
        <v>2</v>
      </c>
      <c r="F15" s="154"/>
      <c r="G15" s="155">
        <f t="shared" si="0"/>
        <v>0</v>
      </c>
      <c r="O15" s="149">
        <v>2</v>
      </c>
      <c r="AA15" s="122">
        <v>12</v>
      </c>
      <c r="AB15" s="122">
        <v>0</v>
      </c>
      <c r="AC15" s="122">
        <v>10</v>
      </c>
      <c r="AZ15" s="122">
        <v>2</v>
      </c>
      <c r="BA15" s="122">
        <f t="shared" si="1"/>
        <v>0</v>
      </c>
      <c r="BB15" s="122">
        <f t="shared" si="2"/>
        <v>0</v>
      </c>
      <c r="BC15" s="122">
        <f t="shared" si="3"/>
        <v>0</v>
      </c>
      <c r="BD15" s="122">
        <f t="shared" si="4"/>
        <v>0</v>
      </c>
      <c r="BE15" s="122">
        <f t="shared" si="5"/>
        <v>0</v>
      </c>
      <c r="CZ15" s="122">
        <v>2.97E-3</v>
      </c>
    </row>
    <row r="16" spans="1:104">
      <c r="A16" s="176" t="s">
        <v>147</v>
      </c>
      <c r="B16" s="151" t="s">
        <v>463</v>
      </c>
      <c r="C16" s="185" t="s">
        <v>379</v>
      </c>
      <c r="D16" s="182" t="s">
        <v>68</v>
      </c>
      <c r="E16" s="183">
        <v>1</v>
      </c>
      <c r="F16" s="154"/>
      <c r="G16" s="155">
        <f t="shared" si="0"/>
        <v>0</v>
      </c>
      <c r="O16" s="149">
        <v>2</v>
      </c>
      <c r="AA16" s="122">
        <v>12</v>
      </c>
      <c r="AB16" s="122">
        <v>0</v>
      </c>
      <c r="AC16" s="122">
        <v>11</v>
      </c>
      <c r="AZ16" s="122">
        <v>2</v>
      </c>
      <c r="BA16" s="122">
        <f t="shared" si="1"/>
        <v>0</v>
      </c>
      <c r="BB16" s="122">
        <f t="shared" si="2"/>
        <v>0</v>
      </c>
      <c r="BC16" s="122">
        <f t="shared" si="3"/>
        <v>0</v>
      </c>
      <c r="BD16" s="122">
        <f t="shared" si="4"/>
        <v>0</v>
      </c>
      <c r="BE16" s="122">
        <f t="shared" si="5"/>
        <v>0</v>
      </c>
      <c r="CZ16" s="122">
        <v>1.6199999999999999E-3</v>
      </c>
    </row>
    <row r="17" spans="1:104" ht="33.75" customHeight="1">
      <c r="A17" s="176" t="s">
        <v>438</v>
      </c>
      <c r="B17" s="151" t="s">
        <v>464</v>
      </c>
      <c r="C17" s="185" t="s">
        <v>380</v>
      </c>
      <c r="D17" s="182" t="s">
        <v>370</v>
      </c>
      <c r="E17" s="183">
        <v>4</v>
      </c>
      <c r="F17" s="154"/>
      <c r="G17" s="155">
        <f t="shared" si="0"/>
        <v>0</v>
      </c>
      <c r="O17" s="149">
        <v>2</v>
      </c>
      <c r="AA17" s="122">
        <v>12</v>
      </c>
      <c r="AB17" s="122">
        <v>0</v>
      </c>
      <c r="AC17" s="122">
        <v>12</v>
      </c>
      <c r="AZ17" s="122">
        <v>2</v>
      </c>
      <c r="BA17" s="122">
        <f t="shared" si="1"/>
        <v>0</v>
      </c>
      <c r="BB17" s="122">
        <f t="shared" si="2"/>
        <v>0</v>
      </c>
      <c r="BC17" s="122">
        <f t="shared" si="3"/>
        <v>0</v>
      </c>
      <c r="BD17" s="122">
        <f t="shared" si="4"/>
        <v>0</v>
      </c>
      <c r="BE17" s="122">
        <f t="shared" si="5"/>
        <v>0</v>
      </c>
      <c r="CZ17" s="122">
        <v>0</v>
      </c>
    </row>
    <row r="18" spans="1:104" ht="45">
      <c r="A18" s="176" t="s">
        <v>439</v>
      </c>
      <c r="B18" s="151" t="s">
        <v>465</v>
      </c>
      <c r="C18" s="185" t="s">
        <v>381</v>
      </c>
      <c r="D18" s="182" t="s">
        <v>370</v>
      </c>
      <c r="E18" s="183">
        <v>1</v>
      </c>
      <c r="F18" s="154"/>
      <c r="G18" s="155">
        <f t="shared" si="0"/>
        <v>0</v>
      </c>
      <c r="O18" s="149">
        <v>2</v>
      </c>
      <c r="AA18" s="122">
        <v>12</v>
      </c>
      <c r="AB18" s="122">
        <v>1</v>
      </c>
      <c r="AC18" s="122">
        <v>13</v>
      </c>
      <c r="AZ18" s="122">
        <v>2</v>
      </c>
      <c r="BA18" s="122">
        <f t="shared" si="1"/>
        <v>0</v>
      </c>
      <c r="BB18" s="122">
        <f t="shared" si="2"/>
        <v>0</v>
      </c>
      <c r="BC18" s="122">
        <f t="shared" si="3"/>
        <v>0</v>
      </c>
      <c r="BD18" s="122">
        <f t="shared" si="4"/>
        <v>0</v>
      </c>
      <c r="BE18" s="122">
        <f t="shared" si="5"/>
        <v>0</v>
      </c>
      <c r="CZ18" s="122">
        <v>0</v>
      </c>
    </row>
    <row r="19" spans="1:104" ht="45">
      <c r="A19" s="176" t="s">
        <v>440</v>
      </c>
      <c r="B19" s="151" t="s">
        <v>466</v>
      </c>
      <c r="C19" s="185" t="s">
        <v>382</v>
      </c>
      <c r="D19" s="182" t="s">
        <v>370</v>
      </c>
      <c r="E19" s="183">
        <v>1</v>
      </c>
      <c r="F19" s="154"/>
      <c r="G19" s="155">
        <f t="shared" si="0"/>
        <v>0</v>
      </c>
      <c r="O19" s="149">
        <v>2</v>
      </c>
      <c r="AA19" s="122">
        <v>12</v>
      </c>
      <c r="AB19" s="122">
        <v>1</v>
      </c>
      <c r="AC19" s="122">
        <v>14</v>
      </c>
      <c r="AZ19" s="122">
        <v>2</v>
      </c>
      <c r="BA19" s="122">
        <f t="shared" si="1"/>
        <v>0</v>
      </c>
      <c r="BB19" s="122">
        <f t="shared" si="2"/>
        <v>0</v>
      </c>
      <c r="BC19" s="122">
        <f t="shared" si="3"/>
        <v>0</v>
      </c>
      <c r="BD19" s="122">
        <f t="shared" si="4"/>
        <v>0</v>
      </c>
      <c r="BE19" s="122">
        <f t="shared" si="5"/>
        <v>0</v>
      </c>
      <c r="CZ19" s="122">
        <v>0</v>
      </c>
    </row>
    <row r="20" spans="1:104" ht="45">
      <c r="A20" s="176">
        <v>13</v>
      </c>
      <c r="B20" s="151" t="s">
        <v>467</v>
      </c>
      <c r="C20" s="185" t="s">
        <v>383</v>
      </c>
      <c r="D20" s="182" t="s">
        <v>370</v>
      </c>
      <c r="E20" s="183">
        <v>1</v>
      </c>
      <c r="F20" s="154"/>
      <c r="G20" s="155">
        <f t="shared" si="0"/>
        <v>0</v>
      </c>
      <c r="O20" s="149">
        <v>2</v>
      </c>
      <c r="AA20" s="122">
        <v>12</v>
      </c>
      <c r="AB20" s="122">
        <v>1</v>
      </c>
      <c r="AC20" s="122">
        <v>15</v>
      </c>
      <c r="AZ20" s="122">
        <v>2</v>
      </c>
      <c r="BA20" s="122">
        <f t="shared" si="1"/>
        <v>0</v>
      </c>
      <c r="BB20" s="122">
        <f t="shared" si="2"/>
        <v>0</v>
      </c>
      <c r="BC20" s="122">
        <f t="shared" si="3"/>
        <v>0</v>
      </c>
      <c r="BD20" s="122">
        <f t="shared" si="4"/>
        <v>0</v>
      </c>
      <c r="BE20" s="122">
        <f t="shared" si="5"/>
        <v>0</v>
      </c>
      <c r="CZ20" s="122">
        <v>0</v>
      </c>
    </row>
    <row r="21" spans="1:104" ht="56.25">
      <c r="A21" s="176">
        <v>14</v>
      </c>
      <c r="B21" s="151" t="s">
        <v>468</v>
      </c>
      <c r="C21" s="185" t="s">
        <v>384</v>
      </c>
      <c r="D21" s="182" t="s">
        <v>370</v>
      </c>
      <c r="E21" s="183">
        <v>1</v>
      </c>
      <c r="F21" s="154"/>
      <c r="G21" s="155">
        <f t="shared" si="0"/>
        <v>0</v>
      </c>
      <c r="O21" s="149">
        <v>2</v>
      </c>
      <c r="AA21" s="122">
        <v>12</v>
      </c>
      <c r="AB21" s="122">
        <v>0</v>
      </c>
      <c r="AC21" s="122">
        <v>16</v>
      </c>
      <c r="AZ21" s="122">
        <v>2</v>
      </c>
      <c r="BA21" s="122">
        <f t="shared" si="1"/>
        <v>0</v>
      </c>
      <c r="BB21" s="122">
        <f t="shared" si="2"/>
        <v>0</v>
      </c>
      <c r="BC21" s="122">
        <f t="shared" si="3"/>
        <v>0</v>
      </c>
      <c r="BD21" s="122">
        <f t="shared" si="4"/>
        <v>0</v>
      </c>
      <c r="BE21" s="122">
        <f t="shared" si="5"/>
        <v>0</v>
      </c>
      <c r="CZ21" s="122">
        <v>0</v>
      </c>
    </row>
    <row r="22" spans="1:104" ht="56.25">
      <c r="A22" s="176">
        <v>15</v>
      </c>
      <c r="B22" s="151" t="s">
        <v>469</v>
      </c>
      <c r="C22" s="185" t="s">
        <v>385</v>
      </c>
      <c r="D22" s="182" t="s">
        <v>370</v>
      </c>
      <c r="E22" s="183">
        <v>1</v>
      </c>
      <c r="F22" s="154"/>
      <c r="G22" s="155">
        <f t="shared" si="0"/>
        <v>0</v>
      </c>
      <c r="O22" s="149">
        <v>2</v>
      </c>
      <c r="AA22" s="122">
        <v>12</v>
      </c>
      <c r="AB22" s="122">
        <v>0</v>
      </c>
      <c r="AC22" s="122">
        <v>17</v>
      </c>
      <c r="AZ22" s="122">
        <v>2</v>
      </c>
      <c r="BA22" s="122">
        <f t="shared" si="1"/>
        <v>0</v>
      </c>
      <c r="BB22" s="122">
        <f t="shared" si="2"/>
        <v>0</v>
      </c>
      <c r="BC22" s="122">
        <f t="shared" si="3"/>
        <v>0</v>
      </c>
      <c r="BD22" s="122">
        <f t="shared" si="4"/>
        <v>0</v>
      </c>
      <c r="BE22" s="122">
        <f t="shared" si="5"/>
        <v>0</v>
      </c>
      <c r="CZ22" s="122">
        <v>5.3499999999999997E-3</v>
      </c>
    </row>
    <row r="23" spans="1:104" ht="56.25">
      <c r="A23" s="176">
        <v>16</v>
      </c>
      <c r="B23" s="151" t="s">
        <v>470</v>
      </c>
      <c r="C23" s="185" t="s">
        <v>386</v>
      </c>
      <c r="D23" s="182" t="s">
        <v>370</v>
      </c>
      <c r="E23" s="183">
        <v>1</v>
      </c>
      <c r="F23" s="154"/>
      <c r="G23" s="155">
        <f t="shared" si="0"/>
        <v>0</v>
      </c>
      <c r="O23" s="149">
        <v>2</v>
      </c>
      <c r="AA23" s="122">
        <v>12</v>
      </c>
      <c r="AB23" s="122">
        <v>1</v>
      </c>
      <c r="AC23" s="122">
        <v>18</v>
      </c>
      <c r="AZ23" s="122">
        <v>2</v>
      </c>
      <c r="BA23" s="122">
        <f t="shared" si="1"/>
        <v>0</v>
      </c>
      <c r="BB23" s="122">
        <f t="shared" si="2"/>
        <v>0</v>
      </c>
      <c r="BC23" s="122">
        <f t="shared" si="3"/>
        <v>0</v>
      </c>
      <c r="BD23" s="122">
        <f t="shared" si="4"/>
        <v>0</v>
      </c>
      <c r="BE23" s="122">
        <f t="shared" si="5"/>
        <v>0</v>
      </c>
      <c r="CZ23" s="122">
        <v>0</v>
      </c>
    </row>
    <row r="24" spans="1:104" ht="45">
      <c r="A24" s="176">
        <v>17</v>
      </c>
      <c r="B24" s="151" t="s">
        <v>471</v>
      </c>
      <c r="C24" s="185" t="s">
        <v>387</v>
      </c>
      <c r="D24" s="182" t="s">
        <v>370</v>
      </c>
      <c r="E24" s="183">
        <v>1</v>
      </c>
      <c r="F24" s="154"/>
      <c r="G24" s="155">
        <f t="shared" si="0"/>
        <v>0</v>
      </c>
      <c r="O24" s="149">
        <v>2</v>
      </c>
      <c r="AA24" s="122">
        <v>12</v>
      </c>
      <c r="AB24" s="122">
        <v>0</v>
      </c>
      <c r="AC24" s="122">
        <v>19</v>
      </c>
      <c r="AZ24" s="122">
        <v>2</v>
      </c>
      <c r="BA24" s="122">
        <f t="shared" si="1"/>
        <v>0</v>
      </c>
      <c r="BB24" s="122">
        <f t="shared" si="2"/>
        <v>0</v>
      </c>
      <c r="BC24" s="122">
        <f t="shared" si="3"/>
        <v>0</v>
      </c>
      <c r="BD24" s="122">
        <f t="shared" si="4"/>
        <v>0</v>
      </c>
      <c r="BE24" s="122">
        <f t="shared" si="5"/>
        <v>0</v>
      </c>
      <c r="CZ24" s="122">
        <v>1.8000000000000001E-4</v>
      </c>
    </row>
    <row r="25" spans="1:104" ht="56.25">
      <c r="A25" s="176">
        <v>18</v>
      </c>
      <c r="B25" s="151" t="s">
        <v>472</v>
      </c>
      <c r="C25" s="185" t="s">
        <v>388</v>
      </c>
      <c r="D25" s="182" t="s">
        <v>370</v>
      </c>
      <c r="E25" s="183">
        <v>1</v>
      </c>
      <c r="F25" s="154"/>
      <c r="G25" s="155">
        <f t="shared" si="0"/>
        <v>0</v>
      </c>
      <c r="O25" s="149">
        <v>2</v>
      </c>
      <c r="AA25" s="122">
        <v>12</v>
      </c>
      <c r="AB25" s="122">
        <v>0</v>
      </c>
      <c r="AC25" s="122">
        <v>20</v>
      </c>
      <c r="AZ25" s="122">
        <v>2</v>
      </c>
      <c r="BA25" s="122">
        <f t="shared" si="1"/>
        <v>0</v>
      </c>
      <c r="BB25" s="122">
        <f t="shared" si="2"/>
        <v>0</v>
      </c>
      <c r="BC25" s="122">
        <f t="shared" si="3"/>
        <v>0</v>
      </c>
      <c r="BD25" s="122">
        <f t="shared" si="4"/>
        <v>0</v>
      </c>
      <c r="BE25" s="122">
        <f t="shared" si="5"/>
        <v>0</v>
      </c>
      <c r="CZ25" s="122">
        <v>1.0000000000000001E-5</v>
      </c>
    </row>
    <row r="26" spans="1:104" ht="33.75">
      <c r="A26" s="176">
        <v>19</v>
      </c>
      <c r="B26" s="151" t="s">
        <v>447</v>
      </c>
      <c r="C26" s="181" t="s">
        <v>428</v>
      </c>
      <c r="D26" s="182" t="s">
        <v>151</v>
      </c>
      <c r="E26" s="183">
        <v>5</v>
      </c>
      <c r="F26" s="154"/>
      <c r="G26" s="155">
        <f t="shared" si="0"/>
        <v>0</v>
      </c>
      <c r="O26" s="149">
        <v>2</v>
      </c>
      <c r="AA26" s="122">
        <v>12</v>
      </c>
      <c r="AB26" s="122">
        <v>0</v>
      </c>
      <c r="AC26" s="122">
        <v>21</v>
      </c>
      <c r="AZ26" s="122">
        <v>2</v>
      </c>
      <c r="BA26" s="122">
        <f t="shared" si="1"/>
        <v>0</v>
      </c>
      <c r="BB26" s="122">
        <f t="shared" si="2"/>
        <v>0</v>
      </c>
      <c r="BC26" s="122">
        <f t="shared" si="3"/>
        <v>0</v>
      </c>
      <c r="BD26" s="122">
        <f t="shared" si="4"/>
        <v>0</v>
      </c>
      <c r="BE26" s="122">
        <f t="shared" si="5"/>
        <v>0</v>
      </c>
      <c r="CZ26" s="122">
        <v>0</v>
      </c>
    </row>
    <row r="27" spans="1:104" ht="33.75">
      <c r="A27" s="176">
        <v>20</v>
      </c>
      <c r="B27" s="199" t="s">
        <v>448</v>
      </c>
      <c r="C27" s="181" t="s">
        <v>429</v>
      </c>
      <c r="D27" s="182" t="s">
        <v>151</v>
      </c>
      <c r="E27" s="183">
        <v>5</v>
      </c>
      <c r="F27" s="154"/>
      <c r="G27" s="155">
        <f t="shared" si="0"/>
        <v>0</v>
      </c>
      <c r="O27" s="149">
        <v>4</v>
      </c>
      <c r="BA27" s="161">
        <f>SUM(BA8:BA26)</f>
        <v>0</v>
      </c>
      <c r="BB27" s="161">
        <f>SUM(BB8:BB26)</f>
        <v>0</v>
      </c>
      <c r="BC27" s="161">
        <f>SUM(BC8:BC26)</f>
        <v>0</v>
      </c>
      <c r="BD27" s="161">
        <f>SUM(BD8:BD26)</f>
        <v>0</v>
      </c>
      <c r="BE27" s="161">
        <f>SUM(BE8:BE26)</f>
        <v>0</v>
      </c>
    </row>
    <row r="28" spans="1:104" ht="33.75">
      <c r="A28" s="176">
        <v>21</v>
      </c>
      <c r="B28" s="199" t="s">
        <v>449</v>
      </c>
      <c r="C28" s="181" t="s">
        <v>430</v>
      </c>
      <c r="D28" s="182" t="s">
        <v>151</v>
      </c>
      <c r="E28" s="183">
        <v>4</v>
      </c>
      <c r="F28" s="154"/>
      <c r="G28" s="155">
        <f t="shared" si="0"/>
        <v>0</v>
      </c>
      <c r="H28" s="148"/>
      <c r="I28" s="148"/>
      <c r="O28" s="149">
        <v>1</v>
      </c>
    </row>
    <row r="29" spans="1:104" ht="33.75">
      <c r="A29" s="176">
        <v>22</v>
      </c>
      <c r="B29" s="151" t="s">
        <v>450</v>
      </c>
      <c r="C29" s="181" t="s">
        <v>431</v>
      </c>
      <c r="D29" s="182" t="s">
        <v>151</v>
      </c>
      <c r="E29" s="183">
        <v>50</v>
      </c>
      <c r="F29" s="154"/>
      <c r="G29" s="155">
        <f t="shared" si="0"/>
        <v>0</v>
      </c>
      <c r="O29" s="149">
        <v>2</v>
      </c>
      <c r="AA29" s="122">
        <v>12</v>
      </c>
      <c r="AB29" s="122">
        <v>0</v>
      </c>
      <c r="AC29" s="122">
        <v>22</v>
      </c>
      <c r="AZ29" s="122">
        <v>2</v>
      </c>
      <c r="BA29" s="122">
        <f>IF(AZ29=1,G29,0)</f>
        <v>0</v>
      </c>
      <c r="BB29" s="122">
        <f>IF(AZ29=2,G29,0)</f>
        <v>0</v>
      </c>
      <c r="BC29" s="122">
        <f>IF(AZ29=3,G29,0)</f>
        <v>0</v>
      </c>
      <c r="BD29" s="122">
        <f>IF(AZ29=4,G29,0)</f>
        <v>0</v>
      </c>
      <c r="BE29" s="122">
        <f>IF(AZ29=5,G29,0)</f>
        <v>0</v>
      </c>
      <c r="CZ29" s="122">
        <v>0</v>
      </c>
    </row>
    <row r="30" spans="1:104" ht="33.75">
      <c r="A30" s="176">
        <v>23</v>
      </c>
      <c r="B30" s="199" t="s">
        <v>451</v>
      </c>
      <c r="C30" s="181" t="s">
        <v>389</v>
      </c>
      <c r="D30" s="182" t="s">
        <v>151</v>
      </c>
      <c r="E30" s="183">
        <v>18</v>
      </c>
      <c r="F30" s="154"/>
      <c r="G30" s="204">
        <f>E30*F30</f>
        <v>0</v>
      </c>
      <c r="O30" s="149">
        <v>4</v>
      </c>
      <c r="BA30" s="161">
        <f>SUM(BA28:BA29)</f>
        <v>0</v>
      </c>
      <c r="BB30" s="161">
        <f>SUM(BB28:BB29)</f>
        <v>0</v>
      </c>
      <c r="BC30" s="161">
        <f>SUM(BC28:BC29)</f>
        <v>0</v>
      </c>
      <c r="BD30" s="161">
        <f>SUM(BD28:BD29)</f>
        <v>0</v>
      </c>
      <c r="BE30" s="161">
        <f>SUM(BE28:BE29)</f>
        <v>0</v>
      </c>
    </row>
    <row r="31" spans="1:104" ht="33.75">
      <c r="A31" s="176">
        <v>24</v>
      </c>
      <c r="B31" s="180" t="s">
        <v>452</v>
      </c>
      <c r="C31" s="181" t="s">
        <v>390</v>
      </c>
      <c r="D31" s="182" t="s">
        <v>151</v>
      </c>
      <c r="E31" s="183">
        <v>30</v>
      </c>
      <c r="F31" s="155"/>
      <c r="G31" s="204">
        <f t="shared" ref="G31:G39" si="6">E31*F31</f>
        <v>0</v>
      </c>
    </row>
    <row r="32" spans="1:104" s="175" customFormat="1" ht="33.75">
      <c r="A32" s="176">
        <v>25</v>
      </c>
      <c r="B32" s="206" t="s">
        <v>453</v>
      </c>
      <c r="C32" s="181" t="s">
        <v>391</v>
      </c>
      <c r="D32" s="182" t="s">
        <v>151</v>
      </c>
      <c r="E32" s="183">
        <v>44</v>
      </c>
      <c r="F32" s="205"/>
      <c r="G32" s="204">
        <f t="shared" si="6"/>
        <v>0</v>
      </c>
    </row>
    <row r="33" spans="1:7" ht="33.75">
      <c r="A33" s="176">
        <v>26</v>
      </c>
      <c r="B33" s="184" t="s">
        <v>454</v>
      </c>
      <c r="C33" s="181" t="s">
        <v>392</v>
      </c>
      <c r="D33" s="182" t="s">
        <v>151</v>
      </c>
      <c r="E33" s="183">
        <v>39</v>
      </c>
      <c r="F33" s="205"/>
      <c r="G33" s="204">
        <f t="shared" si="6"/>
        <v>0</v>
      </c>
    </row>
    <row r="34" spans="1:7" ht="33.75">
      <c r="A34" s="176">
        <v>27</v>
      </c>
      <c r="B34" s="184" t="s">
        <v>455</v>
      </c>
      <c r="C34" s="181" t="s">
        <v>393</v>
      </c>
      <c r="D34" s="182" t="s">
        <v>151</v>
      </c>
      <c r="E34" s="183">
        <v>100</v>
      </c>
      <c r="F34" s="200"/>
      <c r="G34" s="204">
        <f t="shared" si="6"/>
        <v>0</v>
      </c>
    </row>
    <row r="35" spans="1:7" ht="22.5">
      <c r="A35" s="176">
        <v>28</v>
      </c>
      <c r="B35" s="207">
        <v>132100</v>
      </c>
      <c r="C35" s="185" t="s">
        <v>394</v>
      </c>
      <c r="D35" s="182" t="s">
        <v>72</v>
      </c>
      <c r="E35" s="183">
        <v>485</v>
      </c>
      <c r="F35" s="200"/>
      <c r="G35" s="204">
        <f t="shared" si="6"/>
        <v>0</v>
      </c>
    </row>
    <row r="36" spans="1:7" ht="22.5">
      <c r="A36" s="176">
        <v>29</v>
      </c>
      <c r="B36" s="184" t="s">
        <v>456</v>
      </c>
      <c r="C36" s="185" t="s">
        <v>395</v>
      </c>
      <c r="D36" s="182" t="s">
        <v>89</v>
      </c>
      <c r="E36" s="183">
        <v>875</v>
      </c>
      <c r="F36" s="200"/>
      <c r="G36" s="204">
        <f t="shared" si="6"/>
        <v>0</v>
      </c>
    </row>
    <row r="37" spans="1:7" ht="22.5">
      <c r="A37" s="176">
        <v>30</v>
      </c>
      <c r="B37" s="184" t="s">
        <v>457</v>
      </c>
      <c r="C37" s="185" t="s">
        <v>396</v>
      </c>
      <c r="D37" s="182" t="s">
        <v>72</v>
      </c>
      <c r="E37" s="183">
        <v>88.5</v>
      </c>
      <c r="F37" s="200"/>
      <c r="G37" s="204">
        <f t="shared" si="6"/>
        <v>0</v>
      </c>
    </row>
    <row r="38" spans="1:7">
      <c r="A38" s="176">
        <v>31</v>
      </c>
      <c r="B38" s="184" t="s">
        <v>458</v>
      </c>
      <c r="C38" s="181" t="s">
        <v>397</v>
      </c>
      <c r="D38" s="182" t="s">
        <v>370</v>
      </c>
      <c r="E38" s="183">
        <v>1</v>
      </c>
      <c r="F38" s="200"/>
      <c r="G38" s="204">
        <f t="shared" si="6"/>
        <v>0</v>
      </c>
    </row>
    <row r="39" spans="1:7">
      <c r="A39" s="215">
        <v>32</v>
      </c>
      <c r="B39" s="184" t="s">
        <v>510</v>
      </c>
      <c r="C39" s="181" t="s">
        <v>511</v>
      </c>
      <c r="D39" s="182" t="s">
        <v>54</v>
      </c>
      <c r="E39" s="183">
        <v>9169.51</v>
      </c>
      <c r="F39" s="200"/>
      <c r="G39" s="204">
        <f t="shared" si="6"/>
        <v>0</v>
      </c>
    </row>
    <row r="40" spans="1:7" s="193" customFormat="1">
      <c r="A40" s="194"/>
      <c r="B40" s="192" t="s">
        <v>69</v>
      </c>
      <c r="C40" s="195" t="s">
        <v>441</v>
      </c>
      <c r="D40" s="196"/>
      <c r="E40" s="197"/>
      <c r="F40" s="201"/>
      <c r="G40" s="208">
        <f>SUM(G8:G39)</f>
        <v>0</v>
      </c>
    </row>
    <row r="41" spans="1:7">
      <c r="A41" s="142" t="s">
        <v>65</v>
      </c>
      <c r="B41" s="143" t="s">
        <v>366</v>
      </c>
      <c r="C41" s="198" t="s">
        <v>442</v>
      </c>
      <c r="D41" s="182"/>
      <c r="E41" s="183"/>
      <c r="F41" s="200"/>
      <c r="G41" s="200"/>
    </row>
    <row r="42" spans="1:7" ht="22.5">
      <c r="A42" s="177" t="s">
        <v>473</v>
      </c>
      <c r="B42" s="184" t="s">
        <v>451</v>
      </c>
      <c r="C42" s="186" t="s">
        <v>398</v>
      </c>
      <c r="D42" s="182" t="s">
        <v>68</v>
      </c>
      <c r="E42" s="183">
        <v>2</v>
      </c>
      <c r="F42" s="200"/>
      <c r="G42" s="200">
        <f>E42*F42</f>
        <v>0</v>
      </c>
    </row>
    <row r="43" spans="1:7">
      <c r="A43" s="177" t="s">
        <v>474</v>
      </c>
      <c r="B43" s="184" t="s">
        <v>512</v>
      </c>
      <c r="C43" s="186" t="s">
        <v>399</v>
      </c>
      <c r="D43" s="182" t="s">
        <v>68</v>
      </c>
      <c r="E43" s="183">
        <v>1</v>
      </c>
      <c r="F43" s="200"/>
      <c r="G43" s="200">
        <f t="shared" ref="G43:G72" si="7">E43*F43</f>
        <v>0</v>
      </c>
    </row>
    <row r="44" spans="1:7" ht="33.75">
      <c r="A44" s="177" t="s">
        <v>475</v>
      </c>
      <c r="B44" s="184" t="s">
        <v>503</v>
      </c>
      <c r="C44" s="186" t="s">
        <v>400</v>
      </c>
      <c r="D44" s="182" t="s">
        <v>370</v>
      </c>
      <c r="E44" s="183">
        <v>2</v>
      </c>
      <c r="F44" s="200"/>
      <c r="G44" s="200">
        <f t="shared" si="7"/>
        <v>0</v>
      </c>
    </row>
    <row r="45" spans="1:7" ht="22.5">
      <c r="A45" s="177" t="s">
        <v>476</v>
      </c>
      <c r="B45" s="184" t="s">
        <v>504</v>
      </c>
      <c r="C45" s="186" t="s">
        <v>401</v>
      </c>
      <c r="D45" s="182" t="s">
        <v>68</v>
      </c>
      <c r="E45" s="183">
        <v>1</v>
      </c>
      <c r="F45" s="200"/>
      <c r="G45" s="200">
        <f t="shared" si="7"/>
        <v>0</v>
      </c>
    </row>
    <row r="46" spans="1:7">
      <c r="A46" s="177" t="s">
        <v>477</v>
      </c>
      <c r="B46" s="184" t="s">
        <v>505</v>
      </c>
      <c r="C46" s="186" t="s">
        <v>402</v>
      </c>
      <c r="D46" s="182" t="s">
        <v>68</v>
      </c>
      <c r="E46" s="183">
        <v>1</v>
      </c>
      <c r="F46" s="200"/>
      <c r="G46" s="200">
        <f t="shared" si="7"/>
        <v>0</v>
      </c>
    </row>
    <row r="47" spans="1:7">
      <c r="A47" s="177" t="s">
        <v>478</v>
      </c>
      <c r="B47" s="184" t="s">
        <v>514</v>
      </c>
      <c r="C47" s="186" t="s">
        <v>403</v>
      </c>
      <c r="D47" s="182" t="s">
        <v>68</v>
      </c>
      <c r="E47" s="183">
        <v>1</v>
      </c>
      <c r="F47" s="200"/>
      <c r="G47" s="200">
        <f t="shared" si="7"/>
        <v>0</v>
      </c>
    </row>
    <row r="48" spans="1:7">
      <c r="A48" s="177" t="s">
        <v>479</v>
      </c>
      <c r="B48" s="184" t="s">
        <v>506</v>
      </c>
      <c r="C48" s="186" t="s">
        <v>404</v>
      </c>
      <c r="D48" s="182" t="s">
        <v>68</v>
      </c>
      <c r="E48" s="183">
        <v>2</v>
      </c>
      <c r="F48" s="200"/>
      <c r="G48" s="200">
        <f t="shared" si="7"/>
        <v>0</v>
      </c>
    </row>
    <row r="49" spans="1:7">
      <c r="A49" s="177" t="s">
        <v>480</v>
      </c>
      <c r="B49" s="213" t="s">
        <v>515</v>
      </c>
      <c r="C49" s="181" t="s">
        <v>405</v>
      </c>
      <c r="D49" s="182" t="s">
        <v>68</v>
      </c>
      <c r="E49" s="183">
        <v>1</v>
      </c>
      <c r="F49" s="200"/>
      <c r="G49" s="200">
        <f t="shared" si="7"/>
        <v>0</v>
      </c>
    </row>
    <row r="50" spans="1:7">
      <c r="A50" s="177" t="s">
        <v>481</v>
      </c>
      <c r="B50" s="214" t="s">
        <v>507</v>
      </c>
      <c r="C50" s="181" t="s">
        <v>406</v>
      </c>
      <c r="D50" s="182" t="s">
        <v>68</v>
      </c>
      <c r="E50" s="183">
        <v>1</v>
      </c>
      <c r="F50" s="200"/>
      <c r="G50" s="200">
        <f t="shared" si="7"/>
        <v>0</v>
      </c>
    </row>
    <row r="51" spans="1:7">
      <c r="A51" s="177" t="s">
        <v>482</v>
      </c>
      <c r="B51" s="214" t="s">
        <v>508</v>
      </c>
      <c r="C51" s="186" t="s">
        <v>407</v>
      </c>
      <c r="D51" s="182" t="s">
        <v>68</v>
      </c>
      <c r="E51" s="183">
        <v>11</v>
      </c>
      <c r="F51" s="200"/>
      <c r="G51" s="200">
        <f t="shared" si="7"/>
        <v>0</v>
      </c>
    </row>
    <row r="52" spans="1:7">
      <c r="A52" s="177" t="s">
        <v>483</v>
      </c>
      <c r="B52" s="213" t="s">
        <v>516</v>
      </c>
      <c r="C52" s="186" t="s">
        <v>408</v>
      </c>
      <c r="D52" s="182" t="s">
        <v>68</v>
      </c>
      <c r="E52" s="183">
        <v>4</v>
      </c>
      <c r="F52" s="200"/>
      <c r="G52" s="200">
        <f t="shared" si="7"/>
        <v>0</v>
      </c>
    </row>
    <row r="53" spans="1:7">
      <c r="A53" s="177" t="s">
        <v>484</v>
      </c>
      <c r="B53" s="184" t="s">
        <v>509</v>
      </c>
      <c r="C53" s="186" t="s">
        <v>409</v>
      </c>
      <c r="D53" s="182" t="s">
        <v>68</v>
      </c>
      <c r="E53" s="183">
        <v>1</v>
      </c>
      <c r="F53" s="200"/>
      <c r="G53" s="200">
        <f t="shared" si="7"/>
        <v>0</v>
      </c>
    </row>
    <row r="54" spans="1:7" ht="22.5">
      <c r="A54" s="177" t="s">
        <v>485</v>
      </c>
      <c r="B54" s="184" t="s">
        <v>517</v>
      </c>
      <c r="C54" s="181" t="s">
        <v>410</v>
      </c>
      <c r="D54" s="182" t="s">
        <v>68</v>
      </c>
      <c r="E54" s="183">
        <v>1</v>
      </c>
      <c r="F54" s="200"/>
      <c r="G54" s="200">
        <f t="shared" si="7"/>
        <v>0</v>
      </c>
    </row>
    <row r="55" spans="1:7" ht="22.5">
      <c r="A55" s="177" t="s">
        <v>486</v>
      </c>
      <c r="B55" s="184" t="s">
        <v>518</v>
      </c>
      <c r="C55" s="181" t="s">
        <v>411</v>
      </c>
      <c r="D55" s="182" t="s">
        <v>151</v>
      </c>
      <c r="E55" s="183">
        <v>40</v>
      </c>
      <c r="F55" s="200"/>
      <c r="G55" s="200">
        <f t="shared" si="7"/>
        <v>0</v>
      </c>
    </row>
    <row r="56" spans="1:7" ht="22.5">
      <c r="A56" s="177" t="s">
        <v>487</v>
      </c>
      <c r="B56" s="184" t="s">
        <v>519</v>
      </c>
      <c r="C56" s="181" t="s">
        <v>412</v>
      </c>
      <c r="D56" s="182" t="s">
        <v>151</v>
      </c>
      <c r="E56" s="183">
        <v>1</v>
      </c>
      <c r="F56" s="200"/>
      <c r="G56" s="200">
        <f t="shared" si="7"/>
        <v>0</v>
      </c>
    </row>
    <row r="57" spans="1:7" ht="45">
      <c r="A57" s="177" t="s">
        <v>488</v>
      </c>
      <c r="B57" s="184" t="s">
        <v>520</v>
      </c>
      <c r="C57" s="186" t="s">
        <v>413</v>
      </c>
      <c r="D57" s="182" t="s">
        <v>151</v>
      </c>
      <c r="E57" s="183">
        <v>6</v>
      </c>
      <c r="F57" s="200"/>
      <c r="G57" s="200">
        <f t="shared" si="7"/>
        <v>0</v>
      </c>
    </row>
    <row r="58" spans="1:7">
      <c r="A58" s="177" t="s">
        <v>489</v>
      </c>
      <c r="B58" s="184" t="s">
        <v>521</v>
      </c>
      <c r="C58" s="186" t="s">
        <v>414</v>
      </c>
      <c r="D58" s="182" t="s">
        <v>151</v>
      </c>
      <c r="E58" s="183">
        <v>22</v>
      </c>
      <c r="F58" s="200"/>
      <c r="G58" s="200">
        <f t="shared" si="7"/>
        <v>0</v>
      </c>
    </row>
    <row r="59" spans="1:7">
      <c r="A59" s="177" t="s">
        <v>490</v>
      </c>
      <c r="B59" s="184" t="s">
        <v>522</v>
      </c>
      <c r="C59" s="186" t="s">
        <v>415</v>
      </c>
      <c r="D59" s="182" t="s">
        <v>151</v>
      </c>
      <c r="E59" s="183">
        <v>42</v>
      </c>
      <c r="F59" s="200"/>
      <c r="G59" s="200">
        <f t="shared" si="7"/>
        <v>0</v>
      </c>
    </row>
    <row r="60" spans="1:7">
      <c r="A60" s="177" t="s">
        <v>491</v>
      </c>
      <c r="B60" s="184" t="s">
        <v>523</v>
      </c>
      <c r="C60" s="186" t="s">
        <v>416</v>
      </c>
      <c r="D60" s="182" t="s">
        <v>151</v>
      </c>
      <c r="E60" s="183">
        <v>1</v>
      </c>
      <c r="F60" s="200"/>
      <c r="G60" s="200">
        <f t="shared" si="7"/>
        <v>0</v>
      </c>
    </row>
    <row r="61" spans="1:7" ht="45">
      <c r="A61" s="177" t="s">
        <v>492</v>
      </c>
      <c r="B61" s="184" t="s">
        <v>524</v>
      </c>
      <c r="C61" s="186" t="s">
        <v>417</v>
      </c>
      <c r="D61" s="182" t="s">
        <v>370</v>
      </c>
      <c r="E61" s="183">
        <v>2</v>
      </c>
      <c r="F61" s="200"/>
      <c r="G61" s="200">
        <f t="shared" si="7"/>
        <v>0</v>
      </c>
    </row>
    <row r="62" spans="1:7" ht="22.5">
      <c r="A62" s="177" t="s">
        <v>493</v>
      </c>
      <c r="B62" s="184" t="s">
        <v>525</v>
      </c>
      <c r="C62" s="186" t="s">
        <v>418</v>
      </c>
      <c r="D62" s="182" t="s">
        <v>370</v>
      </c>
      <c r="E62" s="183">
        <v>1</v>
      </c>
      <c r="F62" s="200"/>
      <c r="G62" s="200">
        <f t="shared" si="7"/>
        <v>0</v>
      </c>
    </row>
    <row r="63" spans="1:7" ht="22.5">
      <c r="A63" s="177" t="s">
        <v>494</v>
      </c>
      <c r="B63" s="184" t="s">
        <v>526</v>
      </c>
      <c r="C63" s="186" t="s">
        <v>419</v>
      </c>
      <c r="D63" s="182" t="s">
        <v>370</v>
      </c>
      <c r="E63" s="183">
        <v>1</v>
      </c>
      <c r="F63" s="200"/>
      <c r="G63" s="200">
        <f t="shared" si="7"/>
        <v>0</v>
      </c>
    </row>
    <row r="64" spans="1:7" ht="22.5">
      <c r="A64" s="177" t="s">
        <v>495</v>
      </c>
      <c r="B64" s="184" t="s">
        <v>527</v>
      </c>
      <c r="C64" s="186" t="s">
        <v>420</v>
      </c>
      <c r="D64" s="182" t="s">
        <v>151</v>
      </c>
      <c r="E64" s="183">
        <v>20</v>
      </c>
      <c r="F64" s="200"/>
      <c r="G64" s="200">
        <f t="shared" si="7"/>
        <v>0</v>
      </c>
    </row>
    <row r="65" spans="1:7" ht="22.5">
      <c r="A65" s="177" t="s">
        <v>496</v>
      </c>
      <c r="B65" s="184" t="s">
        <v>528</v>
      </c>
      <c r="C65" s="186" t="s">
        <v>421</v>
      </c>
      <c r="D65" s="182" t="s">
        <v>151</v>
      </c>
      <c r="E65" s="183">
        <v>87</v>
      </c>
      <c r="F65" s="200"/>
      <c r="G65" s="200">
        <f t="shared" si="7"/>
        <v>0</v>
      </c>
    </row>
    <row r="66" spans="1:7" ht="22.5">
      <c r="A66" s="177" t="s">
        <v>497</v>
      </c>
      <c r="B66" s="207">
        <v>132100</v>
      </c>
      <c r="C66" s="186" t="s">
        <v>422</v>
      </c>
      <c r="D66" s="182" t="s">
        <v>72</v>
      </c>
      <c r="E66" s="183">
        <v>138</v>
      </c>
      <c r="F66" s="200"/>
      <c r="G66" s="200">
        <f t="shared" si="7"/>
        <v>0</v>
      </c>
    </row>
    <row r="67" spans="1:7" ht="22.5">
      <c r="A67" s="177" t="s">
        <v>498</v>
      </c>
      <c r="B67" s="184" t="s">
        <v>456</v>
      </c>
      <c r="C67" s="186" t="s">
        <v>423</v>
      </c>
      <c r="D67" s="182" t="s">
        <v>89</v>
      </c>
      <c r="E67" s="183">
        <v>252.8</v>
      </c>
      <c r="F67" s="200"/>
      <c r="G67" s="200">
        <f t="shared" si="7"/>
        <v>0</v>
      </c>
    </row>
    <row r="68" spans="1:7">
      <c r="A68" s="177" t="s">
        <v>499</v>
      </c>
      <c r="B68" s="184" t="s">
        <v>457</v>
      </c>
      <c r="C68" s="186" t="s">
        <v>424</v>
      </c>
      <c r="D68" s="182" t="s">
        <v>72</v>
      </c>
      <c r="E68" s="183">
        <v>18.7</v>
      </c>
      <c r="F68" s="200"/>
      <c r="G68" s="200">
        <f t="shared" si="7"/>
        <v>0</v>
      </c>
    </row>
    <row r="69" spans="1:7">
      <c r="A69" s="177" t="s">
        <v>500</v>
      </c>
      <c r="B69" s="207">
        <v>892991</v>
      </c>
      <c r="C69" s="186" t="s">
        <v>425</v>
      </c>
      <c r="D69" s="182" t="s">
        <v>151</v>
      </c>
      <c r="E69" s="183">
        <v>105</v>
      </c>
      <c r="F69" s="200"/>
      <c r="G69" s="200">
        <f t="shared" si="7"/>
        <v>0</v>
      </c>
    </row>
    <row r="70" spans="1:7">
      <c r="A70" s="177" t="s">
        <v>501</v>
      </c>
      <c r="B70" s="151" t="s">
        <v>529</v>
      </c>
      <c r="C70" s="186" t="s">
        <v>426</v>
      </c>
      <c r="D70" s="182" t="s">
        <v>370</v>
      </c>
      <c r="E70" s="183">
        <v>1</v>
      </c>
      <c r="F70" s="200"/>
      <c r="G70" s="200">
        <f t="shared" si="7"/>
        <v>0</v>
      </c>
    </row>
    <row r="71" spans="1:7">
      <c r="A71" s="177" t="s">
        <v>513</v>
      </c>
      <c r="B71" s="151" t="s">
        <v>530</v>
      </c>
      <c r="C71" s="186" t="s">
        <v>427</v>
      </c>
      <c r="D71" s="182" t="s">
        <v>370</v>
      </c>
      <c r="E71" s="183">
        <v>1</v>
      </c>
      <c r="F71" s="200"/>
      <c r="G71" s="200">
        <f t="shared" si="7"/>
        <v>0</v>
      </c>
    </row>
    <row r="72" spans="1:7">
      <c r="A72" s="177" t="s">
        <v>531</v>
      </c>
      <c r="B72" s="151" t="s">
        <v>532</v>
      </c>
      <c r="C72" s="181" t="s">
        <v>533</v>
      </c>
      <c r="D72" s="182" t="s">
        <v>54</v>
      </c>
      <c r="E72" s="183">
        <v>2981.36</v>
      </c>
      <c r="F72" s="200"/>
      <c r="G72" s="200">
        <f t="shared" si="7"/>
        <v>0</v>
      </c>
    </row>
    <row r="73" spans="1:7">
      <c r="A73" s="209"/>
      <c r="B73" s="192" t="s">
        <v>69</v>
      </c>
      <c r="C73" s="195" t="s">
        <v>502</v>
      </c>
      <c r="D73" s="210"/>
      <c r="E73" s="211"/>
      <c r="F73" s="212"/>
      <c r="G73" s="216">
        <f>SUM(G42:G72)</f>
        <v>0</v>
      </c>
    </row>
    <row r="74" spans="1:7">
      <c r="A74" s="142" t="s">
        <v>65</v>
      </c>
      <c r="B74" s="143" t="s">
        <v>534</v>
      </c>
      <c r="C74" s="198" t="s">
        <v>535</v>
      </c>
      <c r="D74" s="182"/>
      <c r="E74" s="183"/>
      <c r="F74" s="200"/>
      <c r="G74" s="200"/>
    </row>
    <row r="75" spans="1:7" ht="67.5">
      <c r="A75" s="217">
        <v>64</v>
      </c>
      <c r="B75" s="184" t="s">
        <v>536</v>
      </c>
      <c r="C75" s="185" t="s">
        <v>432</v>
      </c>
      <c r="D75" s="182" t="s">
        <v>370</v>
      </c>
      <c r="E75" s="183">
        <v>2</v>
      </c>
      <c r="F75" s="200"/>
      <c r="G75" s="200">
        <f>E75*F75</f>
        <v>0</v>
      </c>
    </row>
    <row r="76" spans="1:7" ht="45">
      <c r="A76" s="217">
        <v>65</v>
      </c>
      <c r="B76" s="184" t="s">
        <v>537</v>
      </c>
      <c r="C76" s="185" t="s">
        <v>433</v>
      </c>
      <c r="D76" s="182" t="s">
        <v>370</v>
      </c>
      <c r="E76" s="183">
        <v>1</v>
      </c>
      <c r="F76" s="200"/>
      <c r="G76" s="200">
        <f>E76*F76</f>
        <v>0</v>
      </c>
    </row>
    <row r="77" spans="1:7">
      <c r="A77" s="217">
        <v>66</v>
      </c>
      <c r="B77" s="151" t="s">
        <v>538</v>
      </c>
      <c r="C77" s="181" t="s">
        <v>539</v>
      </c>
      <c r="D77" s="182" t="s">
        <v>54</v>
      </c>
      <c r="E77" s="183">
        <v>144.6</v>
      </c>
      <c r="F77" s="200"/>
      <c r="G77" s="200">
        <f>E77*F77</f>
        <v>0</v>
      </c>
    </row>
    <row r="78" spans="1:7">
      <c r="A78" s="218"/>
      <c r="B78" s="192" t="s">
        <v>69</v>
      </c>
      <c r="C78" s="195" t="s">
        <v>540</v>
      </c>
      <c r="D78" s="188"/>
      <c r="E78" s="188"/>
      <c r="F78" s="203"/>
      <c r="G78" s="216">
        <f>SUM(G75:G77)</f>
        <v>0</v>
      </c>
    </row>
    <row r="79" spans="1:7">
      <c r="A79" s="142" t="s">
        <v>65</v>
      </c>
      <c r="B79" s="143" t="s">
        <v>541</v>
      </c>
      <c r="C79" s="144" t="s">
        <v>542</v>
      </c>
      <c r="D79" s="145"/>
      <c r="E79" s="146"/>
      <c r="F79" s="202"/>
      <c r="G79" s="202"/>
    </row>
    <row r="80" spans="1:7">
      <c r="A80" s="150">
        <v>15</v>
      </c>
      <c r="B80" s="151" t="s">
        <v>543</v>
      </c>
      <c r="C80" s="152" t="s">
        <v>544</v>
      </c>
      <c r="D80" s="153" t="s">
        <v>98</v>
      </c>
      <c r="E80" s="154">
        <v>1</v>
      </c>
      <c r="F80" s="200"/>
      <c r="G80" s="200">
        <f>E80*F80</f>
        <v>0</v>
      </c>
    </row>
    <row r="81" spans="1:7">
      <c r="A81" s="156"/>
      <c r="B81" s="157" t="s">
        <v>69</v>
      </c>
      <c r="C81" s="158" t="str">
        <f>CONCATENATE(B79," ",C79)</f>
        <v>727 Zednické výpomoce</v>
      </c>
      <c r="D81" s="156"/>
      <c r="E81" s="159"/>
      <c r="F81" s="203"/>
      <c r="G81" s="216">
        <f>SUM(G80)</f>
        <v>0</v>
      </c>
    </row>
    <row r="82" spans="1:7">
      <c r="B82" s="187"/>
      <c r="C82" s="187"/>
      <c r="D82" s="187"/>
      <c r="E82" s="187"/>
      <c r="F82" s="202"/>
      <c r="G82" s="202"/>
    </row>
    <row r="83" spans="1:7" ht="14.25">
      <c r="A83" s="218"/>
      <c r="B83" s="219" t="s">
        <v>545</v>
      </c>
      <c r="C83" s="219"/>
      <c r="D83" s="188"/>
      <c r="E83" s="188"/>
      <c r="F83" s="203"/>
      <c r="G83" s="216">
        <f>G81+G78+G73+G40</f>
        <v>0</v>
      </c>
    </row>
    <row r="84" spans="1:7">
      <c r="E84" s="122"/>
    </row>
    <row r="85" spans="1:7">
      <c r="E85" s="122"/>
    </row>
    <row r="86" spans="1:7">
      <c r="E86" s="122"/>
    </row>
    <row r="87" spans="1:7">
      <c r="E87" s="122"/>
    </row>
    <row r="88" spans="1:7">
      <c r="A88" s="163"/>
      <c r="B88" s="163"/>
    </row>
    <row r="89" spans="1:7">
      <c r="A89" s="162"/>
      <c r="B89" s="162"/>
      <c r="C89" s="165"/>
      <c r="D89" s="165"/>
      <c r="E89" s="166"/>
      <c r="F89" s="165"/>
      <c r="G89" s="167"/>
    </row>
    <row r="90" spans="1:7">
      <c r="A90" s="168"/>
      <c r="B90" s="168"/>
      <c r="C90" s="162"/>
      <c r="D90" s="162"/>
      <c r="E90" s="169"/>
      <c r="F90" s="162"/>
      <c r="G90" s="162"/>
    </row>
    <row r="91" spans="1:7">
      <c r="A91" s="162"/>
      <c r="B91" s="162"/>
      <c r="C91" s="162"/>
      <c r="D91" s="162"/>
      <c r="E91" s="169"/>
      <c r="F91" s="162"/>
      <c r="G91" s="162"/>
    </row>
    <row r="92" spans="1:7">
      <c r="A92" s="162"/>
      <c r="B92" s="162"/>
      <c r="C92" s="162"/>
      <c r="D92" s="162"/>
      <c r="E92" s="169"/>
      <c r="F92" s="162"/>
      <c r="G92" s="162"/>
    </row>
    <row r="93" spans="1:7">
      <c r="A93" s="162"/>
      <c r="B93" s="162"/>
      <c r="C93" s="162"/>
      <c r="D93" s="162"/>
      <c r="E93" s="169"/>
      <c r="F93" s="162"/>
      <c r="G93" s="162"/>
    </row>
    <row r="94" spans="1:7">
      <c r="A94" s="162"/>
      <c r="B94" s="162"/>
      <c r="C94" s="162"/>
      <c r="D94" s="162"/>
      <c r="E94" s="169"/>
      <c r="F94" s="162"/>
      <c r="G94" s="162"/>
    </row>
    <row r="95" spans="1:7">
      <c r="A95" s="162"/>
      <c r="B95" s="162"/>
      <c r="C95" s="162"/>
      <c r="D95" s="162"/>
      <c r="E95" s="169"/>
      <c r="F95" s="162"/>
      <c r="G95" s="162"/>
    </row>
    <row r="96" spans="1:7">
      <c r="A96" s="162"/>
      <c r="B96" s="162"/>
      <c r="C96" s="162"/>
      <c r="D96" s="162"/>
      <c r="E96" s="169"/>
      <c r="F96" s="162"/>
      <c r="G96" s="162"/>
    </row>
    <row r="97" spans="1:7">
      <c r="A97" s="162"/>
      <c r="B97" s="162"/>
      <c r="C97" s="162"/>
      <c r="D97" s="162"/>
      <c r="E97" s="169"/>
      <c r="F97" s="162"/>
      <c r="G97" s="162"/>
    </row>
    <row r="98" spans="1:7">
      <c r="A98" s="162"/>
      <c r="B98" s="162"/>
      <c r="C98" s="162"/>
      <c r="D98" s="162"/>
      <c r="E98" s="169"/>
      <c r="F98" s="162"/>
      <c r="G98" s="162"/>
    </row>
    <row r="99" spans="1:7">
      <c r="A99" s="162"/>
      <c r="B99" s="162"/>
      <c r="C99" s="162"/>
      <c r="D99" s="162"/>
      <c r="E99" s="169"/>
      <c r="F99" s="162"/>
      <c r="G99" s="162"/>
    </row>
    <row r="100" spans="1:7">
      <c r="A100" s="162"/>
      <c r="B100" s="162"/>
      <c r="C100" s="162"/>
      <c r="D100" s="162"/>
      <c r="E100" s="169"/>
      <c r="F100" s="162"/>
      <c r="G100" s="162"/>
    </row>
    <row r="101" spans="1:7">
      <c r="A101" s="162"/>
      <c r="B101" s="162"/>
      <c r="C101" s="162"/>
      <c r="D101" s="162"/>
      <c r="E101" s="169"/>
      <c r="F101" s="162"/>
      <c r="G101" s="162"/>
    </row>
    <row r="102" spans="1:7">
      <c r="A102" s="162"/>
      <c r="B102" s="162"/>
      <c r="C102" s="162"/>
      <c r="D102" s="162"/>
      <c r="E102" s="169"/>
      <c r="F102" s="162"/>
      <c r="G102" s="16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CZ130"/>
  <sheetViews>
    <sheetView showGridLines="0" showZeros="0" view="pageBreakPreview" zoomScaleNormal="100" zoomScaleSheetLayoutView="100" workbookViewId="0">
      <selection activeCell="C4" sqref="C4"/>
    </sheetView>
  </sheetViews>
  <sheetFormatPr defaultRowHeight="12.75"/>
  <cols>
    <col min="1" max="1" width="3.85546875" style="122" customWidth="1"/>
    <col min="2" max="2" width="10.42578125" style="122" customWidth="1"/>
    <col min="3" max="3" width="48.42578125" style="122" customWidth="1"/>
    <col min="4" max="4" width="5.5703125" style="122" customWidth="1"/>
    <col min="5" max="5" width="6.7109375" style="164" customWidth="1"/>
    <col min="6" max="6" width="9.85546875" style="122" customWidth="1"/>
    <col min="7" max="7" width="12.140625" style="122" customWidth="1"/>
    <col min="8" max="16384" width="9.140625" style="122"/>
  </cols>
  <sheetData>
    <row r="1" spans="1:104" ht="15.75">
      <c r="A1" s="366" t="s">
        <v>57</v>
      </c>
      <c r="B1" s="366"/>
      <c r="C1" s="366"/>
      <c r="D1" s="366"/>
      <c r="E1" s="366"/>
      <c r="F1" s="366"/>
      <c r="G1" s="366"/>
    </row>
    <row r="2" spans="1:104" ht="13.5" thickBot="1">
      <c r="A2" s="123"/>
      <c r="B2" s="124"/>
      <c r="C2" s="125"/>
      <c r="D2" s="125"/>
      <c r="E2" s="126"/>
      <c r="F2" s="125"/>
      <c r="G2" s="125"/>
    </row>
    <row r="3" spans="1:104" ht="13.5" thickTop="1">
      <c r="A3" s="367" t="s">
        <v>5</v>
      </c>
      <c r="B3" s="368"/>
      <c r="C3" s="127" t="str">
        <f>CONCATENATE(cislostavby," ",nazevstavby)</f>
        <v xml:space="preserve"> Sníž.energet.náročnosti pro vytápění věznice Příbram</v>
      </c>
      <c r="D3" s="128"/>
      <c r="E3" s="129"/>
      <c r="F3" s="130">
        <f>[1]Rekapitulace!H1</f>
        <v>0</v>
      </c>
      <c r="G3" s="131"/>
    </row>
    <row r="4" spans="1:104" ht="13.5" thickBot="1">
      <c r="A4" s="369" t="s">
        <v>1</v>
      </c>
      <c r="B4" s="370"/>
      <c r="C4" s="132" t="s">
        <v>877</v>
      </c>
      <c r="D4" s="133"/>
      <c r="E4" s="371"/>
      <c r="F4" s="371"/>
      <c r="G4" s="372"/>
    </row>
    <row r="5" spans="1:104" ht="13.5" thickTop="1">
      <c r="A5" s="134"/>
      <c r="B5" s="135"/>
      <c r="C5" s="135"/>
      <c r="D5" s="123"/>
      <c r="E5" s="136"/>
      <c r="F5" s="123"/>
      <c r="G5" s="137"/>
    </row>
    <row r="6" spans="1:104">
      <c r="A6" s="138" t="s">
        <v>58</v>
      </c>
      <c r="B6" s="139" t="s">
        <v>641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>
      <c r="A7" s="142" t="s">
        <v>65</v>
      </c>
      <c r="B7" s="232" t="s">
        <v>640</v>
      </c>
      <c r="C7" s="231" t="s">
        <v>639</v>
      </c>
      <c r="D7" s="230"/>
      <c r="E7" s="229"/>
      <c r="F7" s="229"/>
      <c r="G7" s="228"/>
      <c r="H7" s="148"/>
      <c r="I7" s="148"/>
      <c r="O7" s="149">
        <v>1</v>
      </c>
    </row>
    <row r="8" spans="1:104">
      <c r="A8" s="227"/>
      <c r="B8" s="226"/>
      <c r="C8" s="225" t="s">
        <v>638</v>
      </c>
      <c r="D8" s="225" t="s">
        <v>632</v>
      </c>
      <c r="E8" s="236"/>
      <c r="F8" s="237"/>
      <c r="G8" s="238"/>
      <c r="O8" s="149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>IF(AZ8=1,G8,0)</f>
        <v>0</v>
      </c>
      <c r="BB8" s="122">
        <f>IF(AZ8=2,G8,0)</f>
        <v>0</v>
      </c>
      <c r="BC8" s="122">
        <f>IF(AZ8=3,G8,0)</f>
        <v>0</v>
      </c>
      <c r="BD8" s="122">
        <f>IF(AZ8=4,G8,0)</f>
        <v>0</v>
      </c>
      <c r="BE8" s="122">
        <f>IF(AZ8=5,G8,0)</f>
        <v>0</v>
      </c>
      <c r="CZ8" s="122">
        <v>3.1539999999999999E-2</v>
      </c>
    </row>
    <row r="9" spans="1:104">
      <c r="A9" s="176" t="s">
        <v>745</v>
      </c>
      <c r="B9" s="265" t="s">
        <v>733</v>
      </c>
      <c r="C9" s="242" t="s">
        <v>642</v>
      </c>
      <c r="D9" s="243" t="s">
        <v>98</v>
      </c>
      <c r="E9" s="244">
        <v>1</v>
      </c>
      <c r="F9" s="239"/>
      <c r="G9" s="238">
        <f t="shared" ref="G9:G33" si="0">E9*F9</f>
        <v>0</v>
      </c>
      <c r="O9" s="149">
        <v>2</v>
      </c>
      <c r="AA9" s="122">
        <v>12</v>
      </c>
      <c r="AB9" s="122">
        <v>0</v>
      </c>
      <c r="AC9" s="122">
        <v>2</v>
      </c>
      <c r="AZ9" s="122">
        <v>1</v>
      </c>
      <c r="BA9" s="122">
        <f>IF(AZ9=1,G9,0)</f>
        <v>0</v>
      </c>
      <c r="BB9" s="122">
        <f>IF(AZ9=2,G9,0)</f>
        <v>0</v>
      </c>
      <c r="BC9" s="122">
        <f>IF(AZ9=3,G9,0)</f>
        <v>0</v>
      </c>
      <c r="BD9" s="122">
        <f>IF(AZ9=4,G9,0)</f>
        <v>0</v>
      </c>
      <c r="BE9" s="122">
        <f>IF(AZ9=5,G9,0)</f>
        <v>0</v>
      </c>
      <c r="CZ9" s="122">
        <v>2.8459999999999999E-2</v>
      </c>
    </row>
    <row r="10" spans="1:104">
      <c r="A10" s="176"/>
      <c r="B10" s="266"/>
      <c r="C10" s="242" t="s">
        <v>643</v>
      </c>
      <c r="D10" s="243" t="s">
        <v>68</v>
      </c>
      <c r="E10" s="244">
        <v>1</v>
      </c>
      <c r="F10" s="257"/>
      <c r="G10" s="238">
        <f t="shared" si="0"/>
        <v>0</v>
      </c>
      <c r="O10" s="149">
        <v>4</v>
      </c>
      <c r="BA10" s="161">
        <f>SUM(BA7:BA9)</f>
        <v>0</v>
      </c>
      <c r="BB10" s="161">
        <f>SUM(BB7:BB9)</f>
        <v>0</v>
      </c>
      <c r="BC10" s="161">
        <f>SUM(BC7:BC9)</f>
        <v>0</v>
      </c>
      <c r="BD10" s="161">
        <f>SUM(BD7:BD9)</f>
        <v>0</v>
      </c>
      <c r="BE10" s="161">
        <f>SUM(BE7:BE9)</f>
        <v>0</v>
      </c>
    </row>
    <row r="11" spans="1:104">
      <c r="A11" s="176"/>
      <c r="B11" s="265"/>
      <c r="C11" s="242" t="s">
        <v>644</v>
      </c>
      <c r="D11" s="243" t="s">
        <v>632</v>
      </c>
      <c r="E11" s="244"/>
      <c r="F11" s="257"/>
      <c r="G11" s="238">
        <f t="shared" si="0"/>
        <v>0</v>
      </c>
      <c r="H11" s="148"/>
      <c r="I11" s="148"/>
      <c r="O11" s="149">
        <v>1</v>
      </c>
    </row>
    <row r="12" spans="1:104">
      <c r="A12" s="176"/>
      <c r="B12" s="265"/>
      <c r="C12" s="242" t="s">
        <v>645</v>
      </c>
      <c r="D12" s="243" t="s">
        <v>68</v>
      </c>
      <c r="E12" s="244">
        <v>1</v>
      </c>
      <c r="F12" s="258"/>
      <c r="G12" s="238">
        <f t="shared" si="0"/>
        <v>0</v>
      </c>
      <c r="O12" s="149">
        <v>2</v>
      </c>
      <c r="AA12" s="122">
        <v>12</v>
      </c>
      <c r="AB12" s="122">
        <v>0</v>
      </c>
      <c r="AC12" s="122">
        <v>3</v>
      </c>
      <c r="AZ12" s="122">
        <v>1</v>
      </c>
      <c r="BA12" s="122">
        <f t="shared" ref="BA12:BA18" si="1">IF(AZ12=1,G12,0)</f>
        <v>0</v>
      </c>
      <c r="BB12" s="122">
        <f t="shared" ref="BB12:BB18" si="2">IF(AZ12=2,G12,0)</f>
        <v>0</v>
      </c>
      <c r="BC12" s="122">
        <f t="shared" ref="BC12:BC18" si="3">IF(AZ12=3,G12,0)</f>
        <v>0</v>
      </c>
      <c r="BD12" s="122">
        <f t="shared" ref="BD12:BD18" si="4">IF(AZ12=4,G12,0)</f>
        <v>0</v>
      </c>
      <c r="BE12" s="122">
        <f t="shared" ref="BE12:BE18" si="5">IF(AZ12=5,G12,0)</f>
        <v>0</v>
      </c>
      <c r="CZ12" s="122">
        <v>0</v>
      </c>
    </row>
    <row r="13" spans="1:104">
      <c r="A13" s="176"/>
      <c r="B13" s="265"/>
      <c r="C13" s="242" t="s">
        <v>646</v>
      </c>
      <c r="D13" s="243" t="s">
        <v>632</v>
      </c>
      <c r="E13" s="244"/>
      <c r="F13" s="257"/>
      <c r="G13" s="238">
        <f t="shared" si="0"/>
        <v>0</v>
      </c>
      <c r="O13" s="149">
        <v>2</v>
      </c>
      <c r="P13" s="235"/>
      <c r="AA13" s="122">
        <v>12</v>
      </c>
      <c r="AB13" s="122">
        <v>0</v>
      </c>
      <c r="AC13" s="122">
        <v>4</v>
      </c>
      <c r="AZ13" s="122">
        <v>1</v>
      </c>
      <c r="BA13" s="122">
        <f t="shared" si="1"/>
        <v>0</v>
      </c>
      <c r="BB13" s="122">
        <f t="shared" si="2"/>
        <v>0</v>
      </c>
      <c r="BC13" s="122">
        <f t="shared" si="3"/>
        <v>0</v>
      </c>
      <c r="BD13" s="122">
        <f t="shared" si="4"/>
        <v>0</v>
      </c>
      <c r="BE13" s="122">
        <f t="shared" si="5"/>
        <v>0</v>
      </c>
      <c r="CZ13" s="122">
        <v>0</v>
      </c>
    </row>
    <row r="14" spans="1:104">
      <c r="A14" s="176"/>
      <c r="B14" s="265"/>
      <c r="C14" s="242" t="s">
        <v>647</v>
      </c>
      <c r="D14" s="243" t="s">
        <v>68</v>
      </c>
      <c r="E14" s="244">
        <v>1</v>
      </c>
      <c r="F14" s="257"/>
      <c r="G14" s="238">
        <f t="shared" si="0"/>
        <v>0</v>
      </c>
      <c r="O14" s="149">
        <v>2</v>
      </c>
      <c r="AA14" s="122">
        <v>12</v>
      </c>
      <c r="AB14" s="122">
        <v>0</v>
      </c>
      <c r="AC14" s="122">
        <v>5</v>
      </c>
      <c r="AZ14" s="122">
        <v>1</v>
      </c>
      <c r="BA14" s="122">
        <f t="shared" si="1"/>
        <v>0</v>
      </c>
      <c r="BB14" s="122">
        <f t="shared" si="2"/>
        <v>0</v>
      </c>
      <c r="BC14" s="122">
        <f t="shared" si="3"/>
        <v>0</v>
      </c>
      <c r="BD14" s="122">
        <f t="shared" si="4"/>
        <v>0</v>
      </c>
      <c r="BE14" s="122">
        <f t="shared" si="5"/>
        <v>0</v>
      </c>
      <c r="CZ14" s="122">
        <v>0</v>
      </c>
    </row>
    <row r="15" spans="1:104">
      <c r="A15" s="176"/>
      <c r="B15" s="265"/>
      <c r="C15" s="242" t="s">
        <v>644</v>
      </c>
      <c r="D15" s="243" t="s">
        <v>632</v>
      </c>
      <c r="E15" s="244"/>
      <c r="F15" s="257"/>
      <c r="G15" s="238">
        <f t="shared" si="0"/>
        <v>0</v>
      </c>
      <c r="O15" s="149">
        <v>2</v>
      </c>
      <c r="AA15" s="122">
        <v>12</v>
      </c>
      <c r="AB15" s="122">
        <v>0</v>
      </c>
      <c r="AC15" s="122">
        <v>6</v>
      </c>
      <c r="AZ15" s="122">
        <v>1</v>
      </c>
      <c r="BA15" s="122">
        <f t="shared" si="1"/>
        <v>0</v>
      </c>
      <c r="BB15" s="122">
        <f t="shared" si="2"/>
        <v>0</v>
      </c>
      <c r="BC15" s="122">
        <f t="shared" si="3"/>
        <v>0</v>
      </c>
      <c r="BD15" s="122">
        <f t="shared" si="4"/>
        <v>0</v>
      </c>
      <c r="BE15" s="122">
        <f t="shared" si="5"/>
        <v>0</v>
      </c>
      <c r="CZ15" s="122">
        <v>0</v>
      </c>
    </row>
    <row r="16" spans="1:104">
      <c r="A16" s="176"/>
      <c r="B16" s="265"/>
      <c r="C16" s="242" t="s">
        <v>637</v>
      </c>
      <c r="D16" s="243" t="s">
        <v>68</v>
      </c>
      <c r="E16" s="244">
        <v>2</v>
      </c>
      <c r="F16" s="257"/>
      <c r="G16" s="238">
        <f t="shared" si="0"/>
        <v>0</v>
      </c>
      <c r="O16" s="149">
        <v>2</v>
      </c>
      <c r="AA16" s="122">
        <v>12</v>
      </c>
      <c r="AB16" s="122">
        <v>0</v>
      </c>
      <c r="AC16" s="122">
        <v>7</v>
      </c>
      <c r="AZ16" s="122">
        <v>1</v>
      </c>
      <c r="BA16" s="122">
        <f t="shared" si="1"/>
        <v>0</v>
      </c>
      <c r="BB16" s="122">
        <f t="shared" si="2"/>
        <v>0</v>
      </c>
      <c r="BC16" s="122">
        <f t="shared" si="3"/>
        <v>0</v>
      </c>
      <c r="BD16" s="122">
        <f t="shared" si="4"/>
        <v>0</v>
      </c>
      <c r="BE16" s="122">
        <f t="shared" si="5"/>
        <v>0</v>
      </c>
      <c r="CZ16" s="122">
        <v>0</v>
      </c>
    </row>
    <row r="17" spans="1:104">
      <c r="A17" s="176"/>
      <c r="B17" s="265"/>
      <c r="C17" s="242" t="s">
        <v>648</v>
      </c>
      <c r="D17" s="243" t="s">
        <v>68</v>
      </c>
      <c r="E17" s="244">
        <v>1</v>
      </c>
      <c r="F17" s="257"/>
      <c r="G17" s="238">
        <f t="shared" si="0"/>
        <v>0</v>
      </c>
      <c r="O17" s="149">
        <v>2</v>
      </c>
      <c r="AA17" s="122">
        <v>12</v>
      </c>
      <c r="AB17" s="122">
        <v>0</v>
      </c>
      <c r="AC17" s="122">
        <v>8</v>
      </c>
      <c r="AZ17" s="122">
        <v>1</v>
      </c>
      <c r="BA17" s="122">
        <f t="shared" si="1"/>
        <v>0</v>
      </c>
      <c r="BB17" s="122">
        <f t="shared" si="2"/>
        <v>0</v>
      </c>
      <c r="BC17" s="122">
        <f t="shared" si="3"/>
        <v>0</v>
      </c>
      <c r="BD17" s="122">
        <f t="shared" si="4"/>
        <v>0</v>
      </c>
      <c r="BE17" s="122">
        <f t="shared" si="5"/>
        <v>0</v>
      </c>
      <c r="CZ17" s="122">
        <v>0</v>
      </c>
    </row>
    <row r="18" spans="1:104">
      <c r="A18" s="176"/>
      <c r="B18" s="265"/>
      <c r="C18" s="245" t="s">
        <v>649</v>
      </c>
      <c r="D18" s="246" t="s">
        <v>632</v>
      </c>
      <c r="E18" s="247"/>
      <c r="F18" s="239"/>
      <c r="G18" s="238">
        <f t="shared" si="0"/>
        <v>0</v>
      </c>
      <c r="O18" s="149">
        <v>2</v>
      </c>
      <c r="AA18" s="122">
        <v>12</v>
      </c>
      <c r="AB18" s="122">
        <v>0</v>
      </c>
      <c r="AC18" s="122">
        <v>9</v>
      </c>
      <c r="AZ18" s="122">
        <v>1</v>
      </c>
      <c r="BA18" s="122">
        <f t="shared" si="1"/>
        <v>0</v>
      </c>
      <c r="BB18" s="122">
        <f t="shared" si="2"/>
        <v>0</v>
      </c>
      <c r="BC18" s="122">
        <f t="shared" si="3"/>
        <v>0</v>
      </c>
      <c r="BD18" s="122">
        <f t="shared" si="4"/>
        <v>0</v>
      </c>
      <c r="BE18" s="122">
        <f t="shared" si="5"/>
        <v>0</v>
      </c>
      <c r="CZ18" s="122">
        <v>0</v>
      </c>
    </row>
    <row r="19" spans="1:104">
      <c r="A19" s="176" t="s">
        <v>746</v>
      </c>
      <c r="B19" s="265" t="s">
        <v>734</v>
      </c>
      <c r="C19" s="242" t="s">
        <v>650</v>
      </c>
      <c r="D19" s="243" t="s">
        <v>68</v>
      </c>
      <c r="E19" s="244">
        <v>4</v>
      </c>
      <c r="F19" s="239"/>
      <c r="G19" s="238">
        <f t="shared" si="0"/>
        <v>0</v>
      </c>
      <c r="O19" s="149">
        <v>4</v>
      </c>
      <c r="BA19" s="161">
        <f>SUM(BA11:BA18)</f>
        <v>0</v>
      </c>
      <c r="BB19" s="161">
        <f>SUM(BB11:BB18)</f>
        <v>0</v>
      </c>
      <c r="BC19" s="161">
        <f>SUM(BC11:BC18)</f>
        <v>0</v>
      </c>
      <c r="BD19" s="161">
        <f>SUM(BD11:BD18)</f>
        <v>0</v>
      </c>
      <c r="BE19" s="161">
        <f>SUM(BE11:BE18)</f>
        <v>0</v>
      </c>
    </row>
    <row r="20" spans="1:104">
      <c r="A20" s="176"/>
      <c r="B20" s="265"/>
      <c r="C20" s="245" t="s">
        <v>636</v>
      </c>
      <c r="D20" s="246" t="s">
        <v>632</v>
      </c>
      <c r="E20" s="247"/>
      <c r="F20" s="236"/>
      <c r="G20" s="238">
        <f t="shared" si="0"/>
        <v>0</v>
      </c>
      <c r="H20" s="148"/>
      <c r="I20" s="148"/>
      <c r="O20" s="149">
        <v>1</v>
      </c>
    </row>
    <row r="21" spans="1:104">
      <c r="A21" s="176" t="s">
        <v>747</v>
      </c>
      <c r="B21" s="265" t="s">
        <v>735</v>
      </c>
      <c r="C21" s="242" t="s">
        <v>651</v>
      </c>
      <c r="D21" s="243" t="s">
        <v>68</v>
      </c>
      <c r="E21" s="244">
        <v>1</v>
      </c>
      <c r="F21" s="239"/>
      <c r="G21" s="238">
        <f t="shared" si="0"/>
        <v>0</v>
      </c>
      <c r="O21" s="149">
        <v>2</v>
      </c>
      <c r="AA21" s="122">
        <v>12</v>
      </c>
      <c r="AB21" s="122">
        <v>0</v>
      </c>
      <c r="AC21" s="122">
        <v>10</v>
      </c>
      <c r="AZ21" s="122">
        <v>1</v>
      </c>
      <c r="BA21" s="122">
        <f>IF(AZ21=1,G21,0)</f>
        <v>0</v>
      </c>
      <c r="BB21" s="122">
        <f>IF(AZ21=2,G21,0)</f>
        <v>0</v>
      </c>
      <c r="BC21" s="122">
        <f>IF(AZ21=3,G21,0)</f>
        <v>0</v>
      </c>
      <c r="BD21" s="122">
        <f>IF(AZ21=4,G21,0)</f>
        <v>0</v>
      </c>
      <c r="BE21" s="122">
        <f>IF(AZ21=5,G21,0)</f>
        <v>0</v>
      </c>
      <c r="CZ21" s="122">
        <v>0</v>
      </c>
    </row>
    <row r="22" spans="1:104">
      <c r="A22" s="176"/>
      <c r="B22" s="266"/>
      <c r="C22" s="245" t="s">
        <v>652</v>
      </c>
      <c r="D22" s="246" t="s">
        <v>632</v>
      </c>
      <c r="E22" s="247"/>
      <c r="F22" s="236"/>
      <c r="G22" s="238">
        <f t="shared" si="0"/>
        <v>0</v>
      </c>
      <c r="O22" s="149">
        <v>4</v>
      </c>
      <c r="BA22" s="161">
        <f>SUM(BA20:BA21)</f>
        <v>0</v>
      </c>
      <c r="BB22" s="161">
        <f>SUM(BB20:BB21)</f>
        <v>0</v>
      </c>
      <c r="BC22" s="161">
        <f>SUM(BC20:BC21)</f>
        <v>0</v>
      </c>
      <c r="BD22" s="161">
        <f>SUM(BD20:BD21)</f>
        <v>0</v>
      </c>
      <c r="BE22" s="161">
        <f>SUM(BE20:BE21)</f>
        <v>0</v>
      </c>
    </row>
    <row r="23" spans="1:104">
      <c r="A23" s="176" t="s">
        <v>748</v>
      </c>
      <c r="B23" s="265" t="s">
        <v>736</v>
      </c>
      <c r="C23" s="242" t="s">
        <v>651</v>
      </c>
      <c r="D23" s="243" t="s">
        <v>68</v>
      </c>
      <c r="E23" s="244">
        <v>1</v>
      </c>
      <c r="F23" s="239"/>
      <c r="G23" s="238">
        <f t="shared" si="0"/>
        <v>0</v>
      </c>
      <c r="H23" s="148"/>
      <c r="I23" s="148"/>
      <c r="O23" s="149">
        <v>1</v>
      </c>
    </row>
    <row r="24" spans="1:104">
      <c r="A24" s="176"/>
      <c r="B24" s="265"/>
      <c r="C24" s="245" t="s">
        <v>653</v>
      </c>
      <c r="D24" s="246" t="s">
        <v>632</v>
      </c>
      <c r="E24" s="247"/>
      <c r="F24" s="236"/>
      <c r="G24" s="238">
        <f t="shared" si="0"/>
        <v>0</v>
      </c>
      <c r="O24" s="149">
        <v>2</v>
      </c>
      <c r="AA24" s="122">
        <v>12</v>
      </c>
      <c r="AB24" s="122">
        <v>0</v>
      </c>
      <c r="AC24" s="122">
        <v>11</v>
      </c>
      <c r="AZ24" s="122">
        <v>2</v>
      </c>
      <c r="BA24" s="122">
        <f>IF(AZ24=1,G24,0)</f>
        <v>0</v>
      </c>
      <c r="BB24" s="122">
        <f>IF(AZ24=2,G24,0)</f>
        <v>0</v>
      </c>
      <c r="BC24" s="122">
        <f>IF(AZ24=3,G24,0)</f>
        <v>0</v>
      </c>
      <c r="BD24" s="122">
        <f>IF(AZ24=4,G24,0)</f>
        <v>0</v>
      </c>
      <c r="BE24" s="122">
        <f>IF(AZ24=5,G24,0)</f>
        <v>0</v>
      </c>
      <c r="CZ24" s="122">
        <v>0</v>
      </c>
    </row>
    <row r="25" spans="1:104">
      <c r="A25" s="176">
        <v>5</v>
      </c>
      <c r="B25" s="265" t="s">
        <v>737</v>
      </c>
      <c r="C25" s="242" t="s">
        <v>654</v>
      </c>
      <c r="D25" s="243" t="s">
        <v>68</v>
      </c>
      <c r="E25" s="244">
        <v>1</v>
      </c>
      <c r="F25" s="239"/>
      <c r="G25" s="238">
        <f t="shared" si="0"/>
        <v>0</v>
      </c>
      <c r="O25" s="149">
        <v>2</v>
      </c>
      <c r="AA25" s="122">
        <v>12</v>
      </c>
      <c r="AB25" s="122">
        <v>0</v>
      </c>
      <c r="AC25" s="122">
        <v>12</v>
      </c>
      <c r="AZ25" s="122">
        <v>2</v>
      </c>
      <c r="BA25" s="122">
        <f>IF(AZ25=1,G25,0)</f>
        <v>0</v>
      </c>
      <c r="BB25" s="122">
        <f>IF(AZ25=2,G25,0)</f>
        <v>0</v>
      </c>
      <c r="BC25" s="122">
        <f>IF(AZ25=3,G25,0)</f>
        <v>0</v>
      </c>
      <c r="BD25" s="122">
        <f>IF(AZ25=4,G25,0)</f>
        <v>0</v>
      </c>
      <c r="BE25" s="122">
        <f>IF(AZ25=5,G25,0)</f>
        <v>0</v>
      </c>
      <c r="CZ25" s="122">
        <v>0</v>
      </c>
    </row>
    <row r="26" spans="1:104">
      <c r="A26" s="176" t="s">
        <v>749</v>
      </c>
      <c r="B26" s="265" t="s">
        <v>738</v>
      </c>
      <c r="C26" s="242" t="s">
        <v>655</v>
      </c>
      <c r="D26" s="243" t="s">
        <v>68</v>
      </c>
      <c r="E26" s="244">
        <v>1</v>
      </c>
      <c r="F26" s="239"/>
      <c r="G26" s="238">
        <f t="shared" si="0"/>
        <v>0</v>
      </c>
      <c r="O26" s="149">
        <v>2</v>
      </c>
      <c r="AA26" s="122">
        <v>12</v>
      </c>
      <c r="AB26" s="122">
        <v>0</v>
      </c>
      <c r="AC26" s="122">
        <v>13</v>
      </c>
      <c r="AZ26" s="122">
        <v>2</v>
      </c>
      <c r="BA26" s="122">
        <f>IF(AZ26=1,G26,0)</f>
        <v>0</v>
      </c>
      <c r="BB26" s="122">
        <f>IF(AZ26=2,G26,0)</f>
        <v>0</v>
      </c>
      <c r="BC26" s="122">
        <f>IF(AZ26=3,G26,0)</f>
        <v>0</v>
      </c>
      <c r="BD26" s="122">
        <f>IF(AZ26=4,G26,0)</f>
        <v>0</v>
      </c>
      <c r="BE26" s="122">
        <f>IF(AZ26=5,G26,0)</f>
        <v>0</v>
      </c>
      <c r="CZ26" s="122">
        <v>0</v>
      </c>
    </row>
    <row r="27" spans="1:104">
      <c r="A27" s="176"/>
      <c r="B27" s="266"/>
      <c r="C27" s="245" t="s">
        <v>656</v>
      </c>
      <c r="D27" s="246" t="s">
        <v>632</v>
      </c>
      <c r="E27" s="247"/>
      <c r="F27" s="236"/>
      <c r="G27" s="238">
        <f t="shared" si="0"/>
        <v>0</v>
      </c>
      <c r="O27" s="149">
        <v>4</v>
      </c>
      <c r="BA27" s="161">
        <f>SUM(BA23:BA26)</f>
        <v>0</v>
      </c>
      <c r="BB27" s="161">
        <f>SUM(BB23:BB26)</f>
        <v>0</v>
      </c>
      <c r="BC27" s="161">
        <f>SUM(BC23:BC26)</f>
        <v>0</v>
      </c>
      <c r="BD27" s="161">
        <f>SUM(BD23:BD26)</f>
        <v>0</v>
      </c>
      <c r="BE27" s="161">
        <f>SUM(BE23:BE26)</f>
        <v>0</v>
      </c>
    </row>
    <row r="28" spans="1:104">
      <c r="A28" s="176" t="s">
        <v>750</v>
      </c>
      <c r="B28" s="265" t="s">
        <v>739</v>
      </c>
      <c r="C28" s="242" t="s">
        <v>655</v>
      </c>
      <c r="D28" s="243" t="s">
        <v>68</v>
      </c>
      <c r="E28" s="244">
        <v>1</v>
      </c>
      <c r="F28" s="239"/>
      <c r="G28" s="238">
        <f t="shared" si="0"/>
        <v>0</v>
      </c>
      <c r="H28" s="148"/>
      <c r="I28" s="148"/>
      <c r="O28" s="149">
        <v>1</v>
      </c>
    </row>
    <row r="29" spans="1:104">
      <c r="A29" s="176"/>
      <c r="B29" s="265"/>
      <c r="C29" s="245" t="s">
        <v>657</v>
      </c>
      <c r="D29" s="246" t="s">
        <v>632</v>
      </c>
      <c r="E29" s="247"/>
      <c r="F29" s="236"/>
      <c r="G29" s="238">
        <f t="shared" si="0"/>
        <v>0</v>
      </c>
      <c r="O29" s="149">
        <v>2</v>
      </c>
      <c r="AA29" s="122">
        <v>12</v>
      </c>
      <c r="AB29" s="122">
        <v>0</v>
      </c>
      <c r="AC29" s="122">
        <v>14</v>
      </c>
      <c r="AZ29" s="122">
        <v>2</v>
      </c>
      <c r="BA29" s="122">
        <f>IF(AZ29=1,G29,0)</f>
        <v>0</v>
      </c>
      <c r="BB29" s="122">
        <f>IF(AZ29=2,G29,0)</f>
        <v>0</v>
      </c>
      <c r="BC29" s="122">
        <f>IF(AZ29=3,G29,0)</f>
        <v>0</v>
      </c>
      <c r="BD29" s="122">
        <f>IF(AZ29=4,G29,0)</f>
        <v>0</v>
      </c>
      <c r="BE29" s="122">
        <f>IF(AZ29=5,G29,0)</f>
        <v>0</v>
      </c>
      <c r="CZ29" s="122">
        <v>1.47E-3</v>
      </c>
    </row>
    <row r="30" spans="1:104">
      <c r="A30" s="176" t="s">
        <v>751</v>
      </c>
      <c r="B30" s="265" t="s">
        <v>740</v>
      </c>
      <c r="C30" s="242" t="s">
        <v>658</v>
      </c>
      <c r="D30" s="243" t="s">
        <v>634</v>
      </c>
      <c r="E30" s="244">
        <v>1</v>
      </c>
      <c r="F30" s="239"/>
      <c r="G30" s="238">
        <f t="shared" si="0"/>
        <v>0</v>
      </c>
      <c r="O30" s="149">
        <v>2</v>
      </c>
      <c r="AA30" s="122">
        <v>12</v>
      </c>
      <c r="AB30" s="122">
        <v>0</v>
      </c>
      <c r="AC30" s="122">
        <v>15</v>
      </c>
      <c r="AZ30" s="122">
        <v>2</v>
      </c>
      <c r="BA30" s="122">
        <f>IF(AZ30=1,G30,0)</f>
        <v>0</v>
      </c>
      <c r="BB30" s="122">
        <f>IF(AZ30=2,G30,0)</f>
        <v>0</v>
      </c>
      <c r="BC30" s="122">
        <f>IF(AZ30=3,G30,0)</f>
        <v>0</v>
      </c>
      <c r="BD30" s="122">
        <f>IF(AZ30=4,G30,0)</f>
        <v>0</v>
      </c>
      <c r="BE30" s="122">
        <f>IF(AZ30=5,G30,0)</f>
        <v>0</v>
      </c>
      <c r="CZ30" s="122">
        <v>0</v>
      </c>
    </row>
    <row r="31" spans="1:104">
      <c r="A31" s="176" t="s">
        <v>752</v>
      </c>
      <c r="B31" s="266" t="s">
        <v>741</v>
      </c>
      <c r="C31" s="242" t="s">
        <v>650</v>
      </c>
      <c r="D31" s="243" t="s">
        <v>634</v>
      </c>
      <c r="E31" s="244">
        <v>2</v>
      </c>
      <c r="F31" s="239"/>
      <c r="G31" s="238">
        <f t="shared" si="0"/>
        <v>0</v>
      </c>
      <c r="O31" s="149">
        <v>4</v>
      </c>
      <c r="BA31" s="161">
        <f>SUM(BA28:BA30)</f>
        <v>0</v>
      </c>
      <c r="BB31" s="161">
        <f>SUM(BB28:BB30)</f>
        <v>0</v>
      </c>
      <c r="BC31" s="161">
        <f>SUM(BC28:BC30)</f>
        <v>0</v>
      </c>
      <c r="BD31" s="161">
        <f>SUM(BD28:BD30)</f>
        <v>0</v>
      </c>
      <c r="BE31" s="161">
        <f>SUM(BE28:BE30)</f>
        <v>0</v>
      </c>
    </row>
    <row r="32" spans="1:104">
      <c r="A32" s="255"/>
      <c r="B32" s="267"/>
      <c r="C32" s="245" t="s">
        <v>659</v>
      </c>
      <c r="D32" s="246" t="s">
        <v>632</v>
      </c>
      <c r="E32" s="247"/>
      <c r="F32" s="236"/>
      <c r="G32" s="238">
        <f t="shared" si="0"/>
        <v>0</v>
      </c>
      <c r="H32" s="148"/>
      <c r="I32" s="148"/>
      <c r="O32" s="149">
        <v>1</v>
      </c>
    </row>
    <row r="33" spans="1:8">
      <c r="A33" s="213" t="s">
        <v>753</v>
      </c>
      <c r="B33" s="268">
        <v>40789</v>
      </c>
      <c r="C33" s="242" t="s">
        <v>660</v>
      </c>
      <c r="D33" s="243" t="s">
        <v>68</v>
      </c>
      <c r="E33" s="244">
        <v>4</v>
      </c>
      <c r="F33" s="239"/>
      <c r="G33" s="240">
        <f t="shared" si="0"/>
        <v>0</v>
      </c>
    </row>
    <row r="34" spans="1:8" s="223" customFormat="1">
      <c r="A34" s="304"/>
      <c r="B34" s="269"/>
      <c r="C34" s="245" t="s">
        <v>661</v>
      </c>
      <c r="D34" s="246" t="s">
        <v>632</v>
      </c>
      <c r="E34" s="247"/>
      <c r="F34" s="224"/>
      <c r="G34" s="241"/>
    </row>
    <row r="35" spans="1:8">
      <c r="A35" s="213" t="s">
        <v>754</v>
      </c>
      <c r="B35" s="213"/>
      <c r="C35" s="242" t="s">
        <v>662</v>
      </c>
      <c r="D35" s="243" t="s">
        <v>634</v>
      </c>
      <c r="E35" s="244">
        <v>15</v>
      </c>
      <c r="F35" s="261"/>
      <c r="G35" s="260">
        <f>E35*F35</f>
        <v>0</v>
      </c>
      <c r="H35" s="253"/>
    </row>
    <row r="36" spans="1:8" ht="21.75">
      <c r="A36" s="213"/>
      <c r="B36" s="213"/>
      <c r="C36" s="248" t="s">
        <v>663</v>
      </c>
      <c r="D36" s="249" t="s">
        <v>632</v>
      </c>
      <c r="E36" s="250"/>
      <c r="G36" s="254"/>
      <c r="H36" s="234"/>
    </row>
    <row r="37" spans="1:8">
      <c r="A37" s="213" t="s">
        <v>755</v>
      </c>
      <c r="B37" s="213"/>
      <c r="C37" s="251" t="s">
        <v>664</v>
      </c>
      <c r="D37" s="251" t="s">
        <v>68</v>
      </c>
      <c r="E37" s="252">
        <v>3</v>
      </c>
      <c r="F37" s="259"/>
      <c r="G37" s="260">
        <f>E37*F37</f>
        <v>0</v>
      </c>
    </row>
    <row r="38" spans="1:8">
      <c r="A38" s="305"/>
      <c r="B38" s="270" t="s">
        <v>69</v>
      </c>
      <c r="C38" s="158" t="s">
        <v>732</v>
      </c>
      <c r="D38" s="263" t="s">
        <v>632</v>
      </c>
      <c r="E38" s="264"/>
      <c r="F38" s="262"/>
      <c r="G38" s="216">
        <f>SUM(G9:G37)</f>
        <v>0</v>
      </c>
    </row>
    <row r="39" spans="1:8">
      <c r="A39" s="213"/>
      <c r="B39" s="213"/>
      <c r="C39" s="277" t="s">
        <v>665</v>
      </c>
      <c r="D39" s="275" t="s">
        <v>632</v>
      </c>
      <c r="E39" s="276"/>
      <c r="F39" s="254"/>
      <c r="G39" s="254"/>
    </row>
    <row r="40" spans="1:8">
      <c r="A40" s="213"/>
      <c r="B40" s="213"/>
      <c r="C40" s="246" t="s">
        <v>666</v>
      </c>
      <c r="D40" s="246" t="s">
        <v>632</v>
      </c>
      <c r="E40" s="272"/>
      <c r="F40" s="254"/>
      <c r="G40" s="254"/>
    </row>
    <row r="41" spans="1:8">
      <c r="A41" s="213" t="s">
        <v>756</v>
      </c>
      <c r="B41" s="278">
        <v>40547</v>
      </c>
      <c r="C41" s="243" t="s">
        <v>667</v>
      </c>
      <c r="D41" s="243" t="s">
        <v>68</v>
      </c>
      <c r="E41" s="273">
        <v>1</v>
      </c>
      <c r="F41" s="279"/>
      <c r="G41" s="279">
        <f>E41*F41</f>
        <v>0</v>
      </c>
    </row>
    <row r="42" spans="1:8">
      <c r="A42" s="213"/>
      <c r="B42" s="213"/>
      <c r="C42" s="243" t="s">
        <v>668</v>
      </c>
      <c r="D42" s="243" t="s">
        <v>632</v>
      </c>
      <c r="E42" s="273"/>
      <c r="F42" s="279"/>
      <c r="G42" s="279">
        <f t="shared" ref="G42:G99" si="6">E42*F42</f>
        <v>0</v>
      </c>
    </row>
    <row r="43" spans="1:8">
      <c r="A43" s="213"/>
      <c r="B43" s="213"/>
      <c r="C43" s="246" t="s">
        <v>669</v>
      </c>
      <c r="D43" s="246" t="s">
        <v>632</v>
      </c>
      <c r="E43" s="272"/>
      <c r="F43" s="279"/>
      <c r="G43" s="279">
        <f t="shared" si="6"/>
        <v>0</v>
      </c>
    </row>
    <row r="44" spans="1:8">
      <c r="A44" s="213" t="s">
        <v>757</v>
      </c>
      <c r="B44" s="213" t="s">
        <v>742</v>
      </c>
      <c r="C44" s="243" t="s">
        <v>670</v>
      </c>
      <c r="D44" s="243" t="s">
        <v>68</v>
      </c>
      <c r="E44" s="273">
        <v>1</v>
      </c>
      <c r="F44" s="279"/>
      <c r="G44" s="279">
        <f t="shared" si="6"/>
        <v>0</v>
      </c>
    </row>
    <row r="45" spans="1:8">
      <c r="A45" s="213"/>
      <c r="B45" s="213"/>
      <c r="C45" s="246" t="s">
        <v>671</v>
      </c>
      <c r="D45" s="246" t="s">
        <v>632</v>
      </c>
      <c r="E45" s="272"/>
      <c r="F45" s="279"/>
      <c r="G45" s="279">
        <f t="shared" si="6"/>
        <v>0</v>
      </c>
    </row>
    <row r="46" spans="1:8">
      <c r="A46" s="213" t="s">
        <v>758</v>
      </c>
      <c r="B46" s="278">
        <v>40578</v>
      </c>
      <c r="C46" s="243" t="s">
        <v>672</v>
      </c>
      <c r="D46" s="243" t="s">
        <v>68</v>
      </c>
      <c r="E46" s="273">
        <v>1</v>
      </c>
      <c r="F46" s="279"/>
      <c r="G46" s="279">
        <f t="shared" si="6"/>
        <v>0</v>
      </c>
    </row>
    <row r="47" spans="1:8">
      <c r="A47" s="213"/>
      <c r="B47" s="213"/>
      <c r="C47" s="246" t="s">
        <v>673</v>
      </c>
      <c r="D47" s="246" t="s">
        <v>632</v>
      </c>
      <c r="E47" s="272"/>
      <c r="F47" s="279"/>
      <c r="G47" s="279">
        <f t="shared" si="6"/>
        <v>0</v>
      </c>
    </row>
    <row r="48" spans="1:8">
      <c r="A48" s="213" t="s">
        <v>759</v>
      </c>
      <c r="B48" s="278">
        <v>40606</v>
      </c>
      <c r="C48" s="243" t="s">
        <v>674</v>
      </c>
      <c r="D48" s="243" t="s">
        <v>68</v>
      </c>
      <c r="E48" s="273">
        <v>1</v>
      </c>
      <c r="F48" s="279"/>
      <c r="G48" s="279">
        <f t="shared" si="6"/>
        <v>0</v>
      </c>
    </row>
    <row r="49" spans="1:7">
      <c r="A49" s="213"/>
      <c r="B49" s="213"/>
      <c r="C49" s="246" t="s">
        <v>675</v>
      </c>
      <c r="D49" s="246" t="s">
        <v>632</v>
      </c>
      <c r="E49" s="272"/>
      <c r="F49" s="279"/>
      <c r="G49" s="279">
        <f t="shared" si="6"/>
        <v>0</v>
      </c>
    </row>
    <row r="50" spans="1:7">
      <c r="A50" s="213" t="s">
        <v>760</v>
      </c>
      <c r="B50" s="278">
        <v>40637</v>
      </c>
      <c r="C50" s="243" t="s">
        <v>676</v>
      </c>
      <c r="D50" s="243" t="s">
        <v>68</v>
      </c>
      <c r="E50" s="273">
        <v>1</v>
      </c>
      <c r="F50" s="279"/>
      <c r="G50" s="279">
        <f t="shared" si="6"/>
        <v>0</v>
      </c>
    </row>
    <row r="51" spans="1:7">
      <c r="A51" s="213"/>
      <c r="B51" s="213"/>
      <c r="C51" s="246" t="s">
        <v>677</v>
      </c>
      <c r="D51" s="246" t="s">
        <v>632</v>
      </c>
      <c r="E51" s="272"/>
      <c r="F51" s="279"/>
      <c r="G51" s="279">
        <f t="shared" si="6"/>
        <v>0</v>
      </c>
    </row>
    <row r="52" spans="1:7">
      <c r="A52" s="213" t="s">
        <v>761</v>
      </c>
      <c r="B52" s="213"/>
      <c r="C52" s="243" t="s">
        <v>678</v>
      </c>
      <c r="D52" s="243" t="s">
        <v>634</v>
      </c>
      <c r="E52" s="273">
        <v>10</v>
      </c>
      <c r="F52" s="279"/>
      <c r="G52" s="279">
        <f t="shared" si="6"/>
        <v>0</v>
      </c>
    </row>
    <row r="53" spans="1:7" s="223" customFormat="1">
      <c r="A53" s="284"/>
      <c r="B53" s="284" t="s">
        <v>69</v>
      </c>
      <c r="C53" s="285" t="s">
        <v>743</v>
      </c>
      <c r="D53" s="285" t="s">
        <v>632</v>
      </c>
      <c r="E53" s="286"/>
      <c r="F53" s="287"/>
      <c r="G53" s="287">
        <f>SUM(G41:G52)</f>
        <v>0</v>
      </c>
    </row>
    <row r="54" spans="1:7">
      <c r="A54" s="213"/>
      <c r="B54" s="213"/>
      <c r="C54" s="277" t="s">
        <v>679</v>
      </c>
      <c r="D54" s="275" t="s">
        <v>632</v>
      </c>
      <c r="E54" s="276"/>
      <c r="F54" s="279"/>
      <c r="G54" s="279">
        <f t="shared" si="6"/>
        <v>0</v>
      </c>
    </row>
    <row r="55" spans="1:7">
      <c r="A55" s="213"/>
      <c r="B55" s="213"/>
      <c r="C55" s="246" t="s">
        <v>680</v>
      </c>
      <c r="D55" s="246" t="s">
        <v>632</v>
      </c>
      <c r="E55" s="272"/>
      <c r="F55" s="279"/>
      <c r="G55" s="279">
        <f t="shared" si="6"/>
        <v>0</v>
      </c>
    </row>
    <row r="56" spans="1:7">
      <c r="A56" s="213" t="s">
        <v>762</v>
      </c>
      <c r="B56" s="278">
        <v>40548</v>
      </c>
      <c r="C56" s="243" t="s">
        <v>681</v>
      </c>
      <c r="D56" s="243" t="s">
        <v>68</v>
      </c>
      <c r="E56" s="273">
        <v>1</v>
      </c>
      <c r="F56" s="279"/>
      <c r="G56" s="279">
        <f t="shared" si="6"/>
        <v>0</v>
      </c>
    </row>
    <row r="57" spans="1:7">
      <c r="A57" s="213"/>
      <c r="B57" s="213"/>
      <c r="C57" s="243" t="s">
        <v>682</v>
      </c>
      <c r="D57" s="243" t="s">
        <v>632</v>
      </c>
      <c r="E57" s="273"/>
      <c r="F57" s="279"/>
      <c r="G57" s="279">
        <f t="shared" si="6"/>
        <v>0</v>
      </c>
    </row>
    <row r="58" spans="1:7">
      <c r="A58" s="213"/>
      <c r="B58" s="213"/>
      <c r="C58" s="246" t="s">
        <v>683</v>
      </c>
      <c r="D58" s="246" t="s">
        <v>632</v>
      </c>
      <c r="E58" s="272"/>
      <c r="F58" s="279"/>
      <c r="G58" s="279">
        <f t="shared" si="6"/>
        <v>0</v>
      </c>
    </row>
    <row r="59" spans="1:7">
      <c r="A59" s="213" t="s">
        <v>763</v>
      </c>
      <c r="B59" s="278">
        <v>40579</v>
      </c>
      <c r="C59" s="243" t="s">
        <v>684</v>
      </c>
      <c r="D59" s="243" t="s">
        <v>68</v>
      </c>
      <c r="E59" s="273">
        <v>1</v>
      </c>
      <c r="F59" s="279"/>
      <c r="G59" s="279">
        <f t="shared" si="6"/>
        <v>0</v>
      </c>
    </row>
    <row r="60" spans="1:7">
      <c r="A60" s="213"/>
      <c r="B60" s="213"/>
      <c r="C60" s="246" t="s">
        <v>685</v>
      </c>
      <c r="D60" s="246" t="s">
        <v>632</v>
      </c>
      <c r="E60" s="272"/>
      <c r="F60" s="279"/>
      <c r="G60" s="279">
        <f t="shared" si="6"/>
        <v>0</v>
      </c>
    </row>
    <row r="61" spans="1:7">
      <c r="A61" s="213" t="s">
        <v>764</v>
      </c>
      <c r="B61" s="278">
        <v>40607</v>
      </c>
      <c r="C61" s="243" t="s">
        <v>685</v>
      </c>
      <c r="D61" s="243" t="s">
        <v>68</v>
      </c>
      <c r="E61" s="273">
        <v>1</v>
      </c>
      <c r="F61" s="279"/>
      <c r="G61" s="279">
        <f t="shared" si="6"/>
        <v>0</v>
      </c>
    </row>
    <row r="62" spans="1:7">
      <c r="A62" s="213"/>
      <c r="B62" s="213"/>
      <c r="C62" s="246" t="s">
        <v>686</v>
      </c>
      <c r="D62" s="246" t="s">
        <v>632</v>
      </c>
      <c r="E62" s="272"/>
      <c r="F62" s="279"/>
      <c r="G62" s="279">
        <f t="shared" si="6"/>
        <v>0</v>
      </c>
    </row>
    <row r="63" spans="1:7">
      <c r="A63" s="213" t="s">
        <v>765</v>
      </c>
      <c r="B63" s="278">
        <v>40638</v>
      </c>
      <c r="C63" s="243" t="s">
        <v>687</v>
      </c>
      <c r="D63" s="243" t="s">
        <v>68</v>
      </c>
      <c r="E63" s="273">
        <v>1</v>
      </c>
      <c r="F63" s="279"/>
      <c r="G63" s="279">
        <f t="shared" si="6"/>
        <v>0</v>
      </c>
    </row>
    <row r="64" spans="1:7">
      <c r="A64" s="213"/>
      <c r="B64" s="213"/>
      <c r="C64" s="246" t="s">
        <v>688</v>
      </c>
      <c r="D64" s="246" t="s">
        <v>632</v>
      </c>
      <c r="E64" s="272"/>
      <c r="F64" s="279"/>
      <c r="G64" s="279">
        <f t="shared" si="6"/>
        <v>0</v>
      </c>
    </row>
    <row r="65" spans="1:7">
      <c r="A65" s="213" t="s">
        <v>766</v>
      </c>
      <c r="B65" s="278">
        <v>40668</v>
      </c>
      <c r="C65" s="243" t="s">
        <v>689</v>
      </c>
      <c r="D65" s="243" t="s">
        <v>68</v>
      </c>
      <c r="E65" s="273">
        <v>1</v>
      </c>
      <c r="F65" s="279"/>
      <c r="G65" s="279">
        <f t="shared" si="6"/>
        <v>0</v>
      </c>
    </row>
    <row r="66" spans="1:7">
      <c r="A66" s="213"/>
      <c r="B66" s="213"/>
      <c r="C66" s="246" t="s">
        <v>690</v>
      </c>
      <c r="D66" s="246" t="s">
        <v>632</v>
      </c>
      <c r="E66" s="272"/>
      <c r="F66" s="279"/>
      <c r="G66" s="279">
        <f t="shared" si="6"/>
        <v>0</v>
      </c>
    </row>
    <row r="67" spans="1:7">
      <c r="A67" s="213" t="s">
        <v>767</v>
      </c>
      <c r="B67" s="278">
        <v>40699</v>
      </c>
      <c r="C67" s="243" t="s">
        <v>690</v>
      </c>
      <c r="D67" s="243" t="s">
        <v>68</v>
      </c>
      <c r="E67" s="273">
        <v>1</v>
      </c>
      <c r="F67" s="279"/>
      <c r="G67" s="279">
        <f t="shared" si="6"/>
        <v>0</v>
      </c>
    </row>
    <row r="68" spans="1:7">
      <c r="A68" s="213"/>
      <c r="B68" s="213"/>
      <c r="C68" s="246" t="s">
        <v>652</v>
      </c>
      <c r="D68" s="246" t="s">
        <v>632</v>
      </c>
      <c r="E68" s="272"/>
      <c r="F68" s="279"/>
      <c r="G68" s="279">
        <f t="shared" si="6"/>
        <v>0</v>
      </c>
    </row>
    <row r="69" spans="1:7">
      <c r="A69" s="213" t="s">
        <v>768</v>
      </c>
      <c r="B69" s="278">
        <v>40729</v>
      </c>
      <c r="C69" s="243" t="s">
        <v>691</v>
      </c>
      <c r="D69" s="243" t="s">
        <v>68</v>
      </c>
      <c r="E69" s="273">
        <v>1</v>
      </c>
      <c r="F69" s="279"/>
      <c r="G69" s="279">
        <f t="shared" si="6"/>
        <v>0</v>
      </c>
    </row>
    <row r="70" spans="1:7">
      <c r="A70" s="213"/>
      <c r="B70" s="213"/>
      <c r="C70" s="246" t="s">
        <v>661</v>
      </c>
      <c r="D70" s="246" t="s">
        <v>632</v>
      </c>
      <c r="E70" s="272"/>
      <c r="F70" s="279"/>
      <c r="G70" s="279">
        <f t="shared" si="6"/>
        <v>0</v>
      </c>
    </row>
    <row r="71" spans="1:7">
      <c r="A71" s="213" t="s">
        <v>769</v>
      </c>
      <c r="B71" s="213"/>
      <c r="C71" s="243" t="s">
        <v>692</v>
      </c>
      <c r="D71" s="243" t="s">
        <v>634</v>
      </c>
      <c r="E71" s="273">
        <v>2</v>
      </c>
      <c r="F71" s="279"/>
      <c r="G71" s="279">
        <f t="shared" si="6"/>
        <v>0</v>
      </c>
    </row>
    <row r="72" spans="1:7" s="223" customFormat="1">
      <c r="A72" s="284"/>
      <c r="B72" s="284" t="s">
        <v>69</v>
      </c>
      <c r="C72" s="285" t="s">
        <v>679</v>
      </c>
      <c r="D72" s="285" t="s">
        <v>632</v>
      </c>
      <c r="E72" s="286"/>
      <c r="F72" s="287"/>
      <c r="G72" s="287">
        <f>SUM(G54:G71)</f>
        <v>0</v>
      </c>
    </row>
    <row r="73" spans="1:7">
      <c r="A73" s="213"/>
      <c r="B73" s="213"/>
      <c r="C73" s="277" t="s">
        <v>693</v>
      </c>
      <c r="D73" s="277" t="s">
        <v>632</v>
      </c>
      <c r="E73" s="280"/>
      <c r="F73" s="279"/>
      <c r="G73" s="279">
        <f t="shared" si="6"/>
        <v>0</v>
      </c>
    </row>
    <row r="74" spans="1:7">
      <c r="A74" s="213"/>
      <c r="B74" s="213"/>
      <c r="C74" s="246" t="s">
        <v>694</v>
      </c>
      <c r="D74" s="246" t="s">
        <v>632</v>
      </c>
      <c r="E74" s="272"/>
      <c r="F74" s="279"/>
      <c r="G74" s="279">
        <f t="shared" si="6"/>
        <v>0</v>
      </c>
    </row>
    <row r="75" spans="1:7">
      <c r="A75" s="213" t="s">
        <v>770</v>
      </c>
      <c r="B75" s="278">
        <v>40549</v>
      </c>
      <c r="C75" s="243" t="s">
        <v>695</v>
      </c>
      <c r="D75" s="243" t="s">
        <v>68</v>
      </c>
      <c r="E75" s="273">
        <v>6</v>
      </c>
      <c r="F75" s="279"/>
      <c r="G75" s="279">
        <f t="shared" si="6"/>
        <v>0</v>
      </c>
    </row>
    <row r="76" spans="1:7">
      <c r="A76" s="213" t="s">
        <v>771</v>
      </c>
      <c r="B76" s="278">
        <v>40580</v>
      </c>
      <c r="C76" s="243" t="s">
        <v>696</v>
      </c>
      <c r="D76" s="243" t="s">
        <v>68</v>
      </c>
      <c r="E76" s="273">
        <v>8</v>
      </c>
      <c r="F76" s="279"/>
      <c r="G76" s="279">
        <f t="shared" si="6"/>
        <v>0</v>
      </c>
    </row>
    <row r="77" spans="1:7">
      <c r="A77" s="213"/>
      <c r="B77" s="213"/>
      <c r="C77" s="246" t="s">
        <v>652</v>
      </c>
      <c r="D77" s="246" t="s">
        <v>632</v>
      </c>
      <c r="E77" s="272"/>
      <c r="F77" s="279"/>
      <c r="G77" s="279">
        <f t="shared" si="6"/>
        <v>0</v>
      </c>
    </row>
    <row r="78" spans="1:7">
      <c r="A78" s="213" t="s">
        <v>772</v>
      </c>
      <c r="B78" s="278">
        <v>40608</v>
      </c>
      <c r="C78" s="243" t="s">
        <v>695</v>
      </c>
      <c r="D78" s="243" t="s">
        <v>68</v>
      </c>
      <c r="E78" s="273">
        <v>6</v>
      </c>
      <c r="F78" s="279"/>
      <c r="G78" s="279">
        <f t="shared" si="6"/>
        <v>0</v>
      </c>
    </row>
    <row r="79" spans="1:7">
      <c r="A79" s="213" t="s">
        <v>773</v>
      </c>
      <c r="B79" s="278">
        <v>40639</v>
      </c>
      <c r="C79" s="243" t="s">
        <v>697</v>
      </c>
      <c r="D79" s="243" t="s">
        <v>68</v>
      </c>
      <c r="E79" s="273">
        <v>4</v>
      </c>
      <c r="F79" s="279"/>
      <c r="G79" s="279">
        <f t="shared" si="6"/>
        <v>0</v>
      </c>
    </row>
    <row r="80" spans="1:7">
      <c r="A80" s="213"/>
      <c r="B80" s="213"/>
      <c r="C80" s="246" t="s">
        <v>698</v>
      </c>
      <c r="D80" s="246" t="s">
        <v>632</v>
      </c>
      <c r="E80" s="272"/>
      <c r="F80" s="279"/>
      <c r="G80" s="279">
        <f t="shared" si="6"/>
        <v>0</v>
      </c>
    </row>
    <row r="81" spans="1:7">
      <c r="A81" s="213" t="s">
        <v>774</v>
      </c>
      <c r="B81" s="278">
        <v>40669</v>
      </c>
      <c r="C81" s="243" t="s">
        <v>695</v>
      </c>
      <c r="D81" s="243" t="s">
        <v>68</v>
      </c>
      <c r="E81" s="273">
        <v>8</v>
      </c>
      <c r="F81" s="279"/>
      <c r="G81" s="279">
        <f t="shared" si="6"/>
        <v>0</v>
      </c>
    </row>
    <row r="82" spans="1:7" ht="22.5">
      <c r="A82" s="213"/>
      <c r="B82" s="213"/>
      <c r="C82" s="274" t="s">
        <v>635</v>
      </c>
      <c r="D82" s="246" t="s">
        <v>632</v>
      </c>
      <c r="E82" s="272"/>
      <c r="F82" s="279"/>
      <c r="G82" s="279">
        <f t="shared" si="6"/>
        <v>0</v>
      </c>
    </row>
    <row r="83" spans="1:7">
      <c r="A83" s="213" t="s">
        <v>775</v>
      </c>
      <c r="B83" s="213"/>
      <c r="C83" s="243" t="s">
        <v>699</v>
      </c>
      <c r="D83" s="243" t="s">
        <v>634</v>
      </c>
      <c r="E83" s="273">
        <v>3</v>
      </c>
      <c r="F83" s="279"/>
      <c r="G83" s="279">
        <f t="shared" si="6"/>
        <v>0</v>
      </c>
    </row>
    <row r="84" spans="1:7">
      <c r="A84" s="213" t="s">
        <v>473</v>
      </c>
      <c r="B84" s="213"/>
      <c r="C84" s="243" t="s">
        <v>700</v>
      </c>
      <c r="D84" s="243" t="s">
        <v>634</v>
      </c>
      <c r="E84" s="273">
        <v>10</v>
      </c>
      <c r="F84" s="279"/>
      <c r="G84" s="279">
        <f t="shared" si="6"/>
        <v>0</v>
      </c>
    </row>
    <row r="85" spans="1:7" ht="22.5">
      <c r="A85" s="213"/>
      <c r="B85" s="213"/>
      <c r="C85" s="274" t="s">
        <v>633</v>
      </c>
      <c r="D85" s="246" t="s">
        <v>632</v>
      </c>
      <c r="E85" s="272"/>
      <c r="F85" s="279"/>
      <c r="G85" s="279">
        <f t="shared" si="6"/>
        <v>0</v>
      </c>
    </row>
    <row r="86" spans="1:7">
      <c r="A86" s="213" t="s">
        <v>474</v>
      </c>
      <c r="B86" s="213"/>
      <c r="C86" s="243" t="s">
        <v>701</v>
      </c>
      <c r="D86" s="243" t="s">
        <v>68</v>
      </c>
      <c r="E86" s="273">
        <v>4</v>
      </c>
      <c r="F86" s="279"/>
      <c r="G86" s="279">
        <f t="shared" si="6"/>
        <v>0</v>
      </c>
    </row>
    <row r="87" spans="1:7" s="283" customFormat="1">
      <c r="A87" s="292"/>
      <c r="B87" s="292"/>
      <c r="C87" s="289" t="s">
        <v>702</v>
      </c>
      <c r="D87" s="289" t="s">
        <v>632</v>
      </c>
      <c r="E87" s="290"/>
      <c r="F87" s="291"/>
      <c r="G87" s="291">
        <f>SUM(G73:G86)</f>
        <v>0</v>
      </c>
    </row>
    <row r="88" spans="1:7" s="282" customFormat="1">
      <c r="A88" s="288"/>
      <c r="B88" s="288"/>
      <c r="C88" s="277" t="s">
        <v>703</v>
      </c>
      <c r="D88" s="277" t="s">
        <v>632</v>
      </c>
      <c r="E88" s="280"/>
      <c r="F88" s="281"/>
      <c r="G88" s="281">
        <f t="shared" si="6"/>
        <v>0</v>
      </c>
    </row>
    <row r="89" spans="1:7">
      <c r="A89" s="213"/>
      <c r="B89" s="213"/>
      <c r="C89" s="246" t="s">
        <v>694</v>
      </c>
      <c r="D89" s="246" t="s">
        <v>632</v>
      </c>
      <c r="E89" s="272"/>
      <c r="F89" s="279"/>
      <c r="G89" s="279">
        <f t="shared" si="6"/>
        <v>0</v>
      </c>
    </row>
    <row r="90" spans="1:7">
      <c r="A90" s="213" t="s">
        <v>475</v>
      </c>
      <c r="B90" s="278">
        <v>40550</v>
      </c>
      <c r="C90" s="243" t="s">
        <v>704</v>
      </c>
      <c r="D90" s="243" t="s">
        <v>68</v>
      </c>
      <c r="E90" s="273">
        <v>64</v>
      </c>
      <c r="F90" s="279"/>
      <c r="G90" s="279">
        <f t="shared" si="6"/>
        <v>0</v>
      </c>
    </row>
    <row r="91" spans="1:7">
      <c r="A91" s="213"/>
      <c r="B91" s="213"/>
      <c r="C91" s="246" t="s">
        <v>705</v>
      </c>
      <c r="D91" s="246" t="s">
        <v>632</v>
      </c>
      <c r="E91" s="272"/>
      <c r="F91" s="279"/>
      <c r="G91" s="279">
        <f t="shared" si="6"/>
        <v>0</v>
      </c>
    </row>
    <row r="92" spans="1:7">
      <c r="A92" s="213" t="s">
        <v>476</v>
      </c>
      <c r="B92" s="278">
        <v>40581</v>
      </c>
      <c r="C92" s="243" t="s">
        <v>706</v>
      </c>
      <c r="D92" s="243" t="s">
        <v>68</v>
      </c>
      <c r="E92" s="273">
        <v>64</v>
      </c>
      <c r="F92" s="279"/>
      <c r="G92" s="279">
        <f t="shared" si="6"/>
        <v>0</v>
      </c>
    </row>
    <row r="93" spans="1:7">
      <c r="A93" s="213" t="s">
        <v>477</v>
      </c>
      <c r="B93" s="278">
        <v>40609</v>
      </c>
      <c r="C93" s="243" t="s">
        <v>707</v>
      </c>
      <c r="D93" s="243" t="s">
        <v>98</v>
      </c>
      <c r="E93" s="273">
        <v>16</v>
      </c>
      <c r="F93" s="279"/>
      <c r="G93" s="279">
        <f t="shared" si="6"/>
        <v>0</v>
      </c>
    </row>
    <row r="94" spans="1:7" s="223" customFormat="1">
      <c r="A94" s="284"/>
      <c r="B94" s="284"/>
      <c r="C94" s="285" t="s">
        <v>708</v>
      </c>
      <c r="D94" s="285" t="s">
        <v>632</v>
      </c>
      <c r="E94" s="286"/>
      <c r="F94" s="287"/>
      <c r="G94" s="287">
        <f>SUM(G88:G93)</f>
        <v>0</v>
      </c>
    </row>
    <row r="95" spans="1:7">
      <c r="A95" s="213"/>
      <c r="B95" s="213"/>
      <c r="C95" s="277" t="s">
        <v>709</v>
      </c>
      <c r="D95" s="275" t="s">
        <v>632</v>
      </c>
      <c r="E95" s="276"/>
      <c r="F95" s="279"/>
      <c r="G95" s="279">
        <f t="shared" si="6"/>
        <v>0</v>
      </c>
    </row>
    <row r="96" spans="1:7">
      <c r="A96" s="213"/>
      <c r="B96" s="213"/>
      <c r="C96" s="243" t="s">
        <v>710</v>
      </c>
      <c r="D96" s="243" t="s">
        <v>632</v>
      </c>
      <c r="E96" s="273"/>
      <c r="F96" s="279"/>
      <c r="G96" s="279">
        <f t="shared" si="6"/>
        <v>0</v>
      </c>
    </row>
    <row r="97" spans="1:7">
      <c r="A97" s="213" t="s">
        <v>478</v>
      </c>
      <c r="B97" s="213"/>
      <c r="C97" s="243" t="s">
        <v>711</v>
      </c>
      <c r="D97" s="243" t="s">
        <v>98</v>
      </c>
      <c r="E97" s="273">
        <v>1</v>
      </c>
      <c r="F97" s="279"/>
      <c r="G97" s="279">
        <f t="shared" si="6"/>
        <v>0</v>
      </c>
    </row>
    <row r="98" spans="1:7">
      <c r="A98" s="213" t="s">
        <v>479</v>
      </c>
      <c r="B98" s="213"/>
      <c r="C98" s="243" t="s">
        <v>712</v>
      </c>
      <c r="D98" s="243" t="s">
        <v>98</v>
      </c>
      <c r="E98" s="273">
        <v>1</v>
      </c>
      <c r="F98" s="279"/>
      <c r="G98" s="279">
        <f t="shared" si="6"/>
        <v>0</v>
      </c>
    </row>
    <row r="99" spans="1:7">
      <c r="A99" s="213" t="s">
        <v>480</v>
      </c>
      <c r="B99" s="213"/>
      <c r="C99" s="243" t="s">
        <v>713</v>
      </c>
      <c r="D99" s="243" t="s">
        <v>98</v>
      </c>
      <c r="E99" s="273">
        <v>1</v>
      </c>
      <c r="F99" s="279"/>
      <c r="G99" s="279">
        <f t="shared" si="6"/>
        <v>0</v>
      </c>
    </row>
    <row r="100" spans="1:7" s="223" customFormat="1">
      <c r="A100" s="284"/>
      <c r="B100" s="284" t="s">
        <v>69</v>
      </c>
      <c r="C100" s="285" t="s">
        <v>709</v>
      </c>
      <c r="D100" s="285" t="s">
        <v>632</v>
      </c>
      <c r="E100" s="286"/>
      <c r="F100" s="287"/>
      <c r="G100" s="287">
        <f>SUM(G95:G99)</f>
        <v>0</v>
      </c>
    </row>
    <row r="101" spans="1:7">
      <c r="A101" s="213"/>
      <c r="B101" s="213"/>
      <c r="C101" s="277" t="s">
        <v>714</v>
      </c>
      <c r="D101" s="275" t="s">
        <v>632</v>
      </c>
      <c r="E101" s="276"/>
      <c r="F101" s="279"/>
      <c r="G101" s="279">
        <f t="shared" ref="G101:G126" si="7">E101*F101</f>
        <v>0</v>
      </c>
    </row>
    <row r="102" spans="1:7">
      <c r="A102" s="213"/>
      <c r="B102" s="213"/>
      <c r="C102" s="246" t="s">
        <v>715</v>
      </c>
      <c r="D102" s="246" t="s">
        <v>632</v>
      </c>
      <c r="E102" s="272"/>
      <c r="F102" s="279"/>
      <c r="G102" s="279">
        <f t="shared" si="7"/>
        <v>0</v>
      </c>
    </row>
    <row r="103" spans="1:7">
      <c r="A103" s="213"/>
      <c r="B103" s="213"/>
      <c r="C103" s="246" t="s">
        <v>716</v>
      </c>
      <c r="D103" s="246" t="s">
        <v>632</v>
      </c>
      <c r="E103" s="272"/>
      <c r="F103" s="279"/>
      <c r="G103" s="279">
        <f t="shared" si="7"/>
        <v>0</v>
      </c>
    </row>
    <row r="104" spans="1:7">
      <c r="A104" s="213" t="s">
        <v>481</v>
      </c>
      <c r="B104" s="213"/>
      <c r="C104" s="243" t="s">
        <v>717</v>
      </c>
      <c r="D104" s="243" t="s">
        <v>718</v>
      </c>
      <c r="E104" s="273">
        <v>16</v>
      </c>
      <c r="F104" s="279"/>
      <c r="G104" s="279">
        <f t="shared" si="7"/>
        <v>0</v>
      </c>
    </row>
    <row r="105" spans="1:7">
      <c r="A105" s="213" t="s">
        <v>482</v>
      </c>
      <c r="B105" s="213"/>
      <c r="C105" s="243" t="s">
        <v>719</v>
      </c>
      <c r="D105" s="243" t="s">
        <v>718</v>
      </c>
      <c r="E105" s="273">
        <v>12</v>
      </c>
      <c r="F105" s="279"/>
      <c r="G105" s="279">
        <f t="shared" si="7"/>
        <v>0</v>
      </c>
    </row>
    <row r="106" spans="1:7">
      <c r="A106" s="213" t="s">
        <v>483</v>
      </c>
      <c r="B106" s="213"/>
      <c r="C106" s="243" t="s">
        <v>720</v>
      </c>
      <c r="D106" s="243" t="s">
        <v>718</v>
      </c>
      <c r="E106" s="273">
        <v>2</v>
      </c>
      <c r="F106" s="279"/>
      <c r="G106" s="279">
        <f t="shared" si="7"/>
        <v>0</v>
      </c>
    </row>
    <row r="107" spans="1:7">
      <c r="A107" s="213" t="s">
        <v>484</v>
      </c>
      <c r="B107" s="213"/>
      <c r="C107" s="243" t="s">
        <v>721</v>
      </c>
      <c r="D107" s="243" t="s">
        <v>718</v>
      </c>
      <c r="E107" s="273">
        <v>6</v>
      </c>
      <c r="F107" s="279"/>
      <c r="G107" s="279">
        <f t="shared" si="7"/>
        <v>0</v>
      </c>
    </row>
    <row r="108" spans="1:7">
      <c r="A108" s="213" t="s">
        <v>485</v>
      </c>
      <c r="B108" s="213"/>
      <c r="C108" s="243" t="s">
        <v>720</v>
      </c>
      <c r="D108" s="243" t="s">
        <v>718</v>
      </c>
      <c r="E108" s="273">
        <v>2</v>
      </c>
      <c r="F108" s="279"/>
      <c r="G108" s="279">
        <f t="shared" si="7"/>
        <v>0</v>
      </c>
    </row>
    <row r="109" spans="1:7">
      <c r="A109" s="213" t="s">
        <v>486</v>
      </c>
      <c r="B109" s="213"/>
      <c r="C109" s="243" t="s">
        <v>722</v>
      </c>
      <c r="D109" s="243" t="s">
        <v>718</v>
      </c>
      <c r="E109" s="273">
        <v>12</v>
      </c>
      <c r="F109" s="279"/>
      <c r="G109" s="279">
        <f t="shared" si="7"/>
        <v>0</v>
      </c>
    </row>
    <row r="110" spans="1:7">
      <c r="A110" s="213" t="s">
        <v>487</v>
      </c>
      <c r="B110" s="213"/>
      <c r="C110" s="243" t="s">
        <v>723</v>
      </c>
      <c r="D110" s="243" t="s">
        <v>718</v>
      </c>
      <c r="E110" s="273">
        <v>24</v>
      </c>
      <c r="F110" s="279"/>
      <c r="G110" s="279">
        <f t="shared" si="7"/>
        <v>0</v>
      </c>
    </row>
    <row r="111" spans="1:7">
      <c r="A111" s="213" t="s">
        <v>488</v>
      </c>
      <c r="B111" s="213"/>
      <c r="C111" s="243" t="s">
        <v>720</v>
      </c>
      <c r="D111" s="243" t="s">
        <v>718</v>
      </c>
      <c r="E111" s="273">
        <v>4</v>
      </c>
      <c r="F111" s="279"/>
      <c r="G111" s="279">
        <f t="shared" si="7"/>
        <v>0</v>
      </c>
    </row>
    <row r="112" spans="1:7">
      <c r="A112" s="213" t="s">
        <v>489</v>
      </c>
      <c r="B112" s="213"/>
      <c r="C112" s="243" t="s">
        <v>724</v>
      </c>
      <c r="D112" s="243" t="s">
        <v>98</v>
      </c>
      <c r="E112" s="273">
        <v>1</v>
      </c>
      <c r="F112" s="279"/>
      <c r="G112" s="279">
        <f t="shared" si="7"/>
        <v>0</v>
      </c>
    </row>
    <row r="113" spans="1:7">
      <c r="A113" s="213" t="s">
        <v>490</v>
      </c>
      <c r="B113" s="213"/>
      <c r="C113" s="243" t="s">
        <v>725</v>
      </c>
      <c r="D113" s="243" t="s">
        <v>98</v>
      </c>
      <c r="E113" s="273">
        <v>1</v>
      </c>
      <c r="F113" s="279"/>
      <c r="G113" s="279">
        <f t="shared" si="7"/>
        <v>0</v>
      </c>
    </row>
    <row r="114" spans="1:7">
      <c r="A114" s="213"/>
      <c r="B114" s="213"/>
      <c r="C114" s="243" t="s">
        <v>726</v>
      </c>
      <c r="D114" s="243" t="s">
        <v>632</v>
      </c>
      <c r="E114" s="273"/>
      <c r="F114" s="279"/>
      <c r="G114" s="279">
        <f t="shared" si="7"/>
        <v>0</v>
      </c>
    </row>
    <row r="115" spans="1:7">
      <c r="A115" s="305"/>
      <c r="B115" s="294" t="s">
        <v>69</v>
      </c>
      <c r="C115" s="289" t="s">
        <v>727</v>
      </c>
      <c r="D115" s="289" t="s">
        <v>632</v>
      </c>
      <c r="E115" s="290"/>
      <c r="F115" s="295"/>
      <c r="G115" s="287">
        <f>SUM(G101:G114)</f>
        <v>0</v>
      </c>
    </row>
    <row r="116" spans="1:7">
      <c r="A116" s="213"/>
      <c r="B116" s="293"/>
      <c r="C116" s="277"/>
      <c r="D116" s="277"/>
      <c r="E116" s="280"/>
      <c r="F116" s="279"/>
      <c r="G116" s="279"/>
    </row>
    <row r="117" spans="1:7" s="302" customFormat="1" ht="15">
      <c r="A117" s="306"/>
      <c r="B117" s="298"/>
      <c r="C117" s="299" t="s">
        <v>744</v>
      </c>
      <c r="D117" s="299"/>
      <c r="E117" s="300"/>
      <c r="F117" s="301"/>
      <c r="G117" s="303">
        <f>G115+G100+G94+G87+G72+G73+G53+G38</f>
        <v>0</v>
      </c>
    </row>
    <row r="118" spans="1:7">
      <c r="A118" s="213"/>
      <c r="B118" s="293"/>
      <c r="C118" s="277"/>
      <c r="D118" s="277"/>
      <c r="E118" s="280"/>
      <c r="F118" s="279"/>
      <c r="G118" s="279"/>
    </row>
    <row r="119" spans="1:7">
      <c r="A119" s="213"/>
      <c r="B119" s="213"/>
      <c r="C119" s="243" t="s">
        <v>728</v>
      </c>
      <c r="D119" s="243" t="s">
        <v>632</v>
      </c>
      <c r="E119" s="273"/>
      <c r="F119" s="279"/>
      <c r="G119" s="279">
        <f t="shared" si="7"/>
        <v>0</v>
      </c>
    </row>
    <row r="120" spans="1:7">
      <c r="A120" s="213"/>
      <c r="B120" s="213"/>
      <c r="C120" s="243" t="s">
        <v>729</v>
      </c>
      <c r="D120" s="243" t="s">
        <v>632</v>
      </c>
      <c r="E120" s="273"/>
      <c r="F120" s="279"/>
      <c r="G120" s="279">
        <f t="shared" si="7"/>
        <v>0</v>
      </c>
    </row>
    <row r="121" spans="1:7">
      <c r="A121" s="213"/>
      <c r="B121" s="213"/>
      <c r="C121" s="243" t="s">
        <v>730</v>
      </c>
      <c r="D121" s="243" t="s">
        <v>632</v>
      </c>
      <c r="E121" s="273"/>
      <c r="F121" s="279"/>
      <c r="G121" s="279">
        <f t="shared" si="7"/>
        <v>0</v>
      </c>
    </row>
    <row r="122" spans="1:7">
      <c r="A122" s="271"/>
      <c r="B122" s="271"/>
      <c r="C122" s="243" t="s">
        <v>731</v>
      </c>
      <c r="D122" s="243" t="s">
        <v>632</v>
      </c>
      <c r="E122" s="273"/>
      <c r="F122" s="279"/>
      <c r="G122" s="279">
        <f t="shared" si="7"/>
        <v>0</v>
      </c>
    </row>
    <row r="123" spans="1:7">
      <c r="A123" s="187"/>
      <c r="B123" s="187"/>
      <c r="C123" s="187"/>
      <c r="D123" s="187"/>
      <c r="E123" s="296"/>
      <c r="F123" s="184"/>
      <c r="G123" s="279">
        <f t="shared" si="7"/>
        <v>0</v>
      </c>
    </row>
    <row r="124" spans="1:7">
      <c r="A124" s="187"/>
      <c r="B124" s="187"/>
      <c r="C124" s="187"/>
      <c r="D124" s="187"/>
      <c r="E124" s="296"/>
      <c r="F124" s="184"/>
      <c r="G124" s="279">
        <f t="shared" si="7"/>
        <v>0</v>
      </c>
    </row>
    <row r="125" spans="1:7">
      <c r="A125" s="187"/>
      <c r="B125" s="187"/>
      <c r="C125" s="187"/>
      <c r="D125" s="187"/>
      <c r="E125" s="296"/>
      <c r="F125" s="187"/>
      <c r="G125" s="279">
        <f t="shared" si="7"/>
        <v>0</v>
      </c>
    </row>
    <row r="126" spans="1:7">
      <c r="A126" s="187"/>
      <c r="B126" s="187"/>
      <c r="C126" s="187"/>
      <c r="D126" s="187"/>
      <c r="E126" s="296"/>
      <c r="F126" s="187"/>
      <c r="G126" s="279">
        <f t="shared" si="7"/>
        <v>0</v>
      </c>
    </row>
    <row r="127" spans="1:7">
      <c r="A127" s="187"/>
      <c r="B127" s="187"/>
      <c r="C127" s="187"/>
      <c r="D127" s="187"/>
      <c r="E127" s="296"/>
      <c r="F127" s="187"/>
      <c r="G127" s="187"/>
    </row>
    <row r="128" spans="1:7">
      <c r="A128" s="188"/>
      <c r="B128" s="188"/>
      <c r="C128" s="188"/>
      <c r="D128" s="188"/>
      <c r="E128" s="297"/>
      <c r="F128" s="188"/>
      <c r="G128" s="188"/>
    </row>
    <row r="129" spans="3:5">
      <c r="C129" s="162"/>
      <c r="D129" s="162"/>
      <c r="E129" s="169"/>
    </row>
    <row r="130" spans="3:5">
      <c r="C130" s="162"/>
      <c r="D130" s="162"/>
      <c r="E130" s="169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5" orientation="portrait" horizontalDpi="300" r:id="rId1"/>
  <headerFooter alignWithMargins="0">
    <oddFooter>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CZ129"/>
  <sheetViews>
    <sheetView showGridLines="0" showZeros="0" view="pageBreakPreview" zoomScaleNormal="100" zoomScaleSheetLayoutView="100" workbookViewId="0">
      <selection activeCell="C4" sqref="C4"/>
    </sheetView>
  </sheetViews>
  <sheetFormatPr defaultRowHeight="12.75"/>
  <cols>
    <col min="1" max="1" width="3.85546875" style="122" customWidth="1"/>
    <col min="2" max="2" width="10" style="122" customWidth="1"/>
    <col min="3" max="3" width="43.85546875" style="122" customWidth="1"/>
    <col min="4" max="4" width="5.5703125" style="122" customWidth="1"/>
    <col min="5" max="5" width="8.5703125" style="164" customWidth="1"/>
    <col min="6" max="6" width="9.85546875" style="122" customWidth="1"/>
    <col min="7" max="7" width="12.42578125" style="122" customWidth="1"/>
    <col min="8" max="16384" width="9.140625" style="122"/>
  </cols>
  <sheetData>
    <row r="1" spans="1:104" ht="15.75">
      <c r="A1" s="366" t="s">
        <v>57</v>
      </c>
      <c r="B1" s="366"/>
      <c r="C1" s="366"/>
      <c r="D1" s="366"/>
      <c r="E1" s="366"/>
      <c r="F1" s="366"/>
      <c r="G1" s="366"/>
    </row>
    <row r="2" spans="1:104" ht="13.5" thickBot="1">
      <c r="A2" s="123"/>
      <c r="B2" s="124"/>
      <c r="C2" s="125"/>
      <c r="D2" s="125"/>
      <c r="E2" s="126"/>
      <c r="F2" s="125"/>
      <c r="G2" s="125"/>
    </row>
    <row r="3" spans="1:104" ht="13.5" thickTop="1">
      <c r="A3" s="367" t="s">
        <v>5</v>
      </c>
      <c r="B3" s="368"/>
      <c r="C3" s="127" t="str">
        <f>CONCATENATE(cislostavby," ",nazevstavby)</f>
        <v xml:space="preserve"> Sníž.energet.náročnosti pro vytápění věznice Příbram</v>
      </c>
      <c r="D3" s="128"/>
      <c r="E3" s="129"/>
      <c r="F3" s="130">
        <f>[1]Rekapitulace!H1</f>
        <v>0</v>
      </c>
      <c r="G3" s="131"/>
    </row>
    <row r="4" spans="1:104" ht="13.5" thickBot="1">
      <c r="A4" s="369" t="s">
        <v>1</v>
      </c>
      <c r="B4" s="370"/>
      <c r="C4" s="132" t="s">
        <v>877</v>
      </c>
      <c r="D4" s="133"/>
      <c r="E4" s="371"/>
      <c r="F4" s="371"/>
      <c r="G4" s="372"/>
    </row>
    <row r="5" spans="1:104" ht="13.5" thickTop="1">
      <c r="A5" s="134"/>
      <c r="B5" s="135"/>
      <c r="C5" s="135"/>
      <c r="D5" s="123"/>
      <c r="E5" s="136"/>
      <c r="F5" s="123"/>
      <c r="G5" s="137"/>
    </row>
    <row r="6" spans="1:104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>
      <c r="A7" s="142" t="s">
        <v>65</v>
      </c>
      <c r="B7" s="143" t="s">
        <v>777</v>
      </c>
      <c r="C7" s="144" t="s">
        <v>776</v>
      </c>
      <c r="D7" s="145"/>
      <c r="E7" s="146"/>
      <c r="F7" s="146"/>
      <c r="G7" s="147"/>
      <c r="H7" s="148"/>
      <c r="I7" s="148"/>
      <c r="O7" s="149">
        <v>1</v>
      </c>
    </row>
    <row r="8" spans="1:104">
      <c r="A8" s="256" t="s">
        <v>745</v>
      </c>
      <c r="B8" s="327" t="s">
        <v>354</v>
      </c>
      <c r="C8" s="315" t="s">
        <v>778</v>
      </c>
      <c r="D8" s="310" t="s">
        <v>68</v>
      </c>
      <c r="E8" s="311">
        <v>33</v>
      </c>
      <c r="F8" s="312"/>
      <c r="G8" s="309">
        <f t="shared" ref="G8:G56" si="0">E8*F8</f>
        <v>0</v>
      </c>
      <c r="O8" s="149">
        <v>2</v>
      </c>
      <c r="AA8" s="122">
        <v>12</v>
      </c>
      <c r="AB8" s="122">
        <v>0</v>
      </c>
      <c r="AC8" s="122">
        <v>2</v>
      </c>
      <c r="AZ8" s="122">
        <v>1</v>
      </c>
      <c r="BA8" s="122">
        <f>IF(AZ8=1,G8,0)</f>
        <v>0</v>
      </c>
      <c r="BB8" s="122">
        <f>IF(AZ8=2,G8,0)</f>
        <v>0</v>
      </c>
      <c r="BC8" s="122">
        <f>IF(AZ8=3,G8,0)</f>
        <v>0</v>
      </c>
      <c r="BD8" s="122">
        <f>IF(AZ8=4,G8,0)</f>
        <v>0</v>
      </c>
      <c r="BE8" s="122">
        <f>IF(AZ8=5,G8,0)</f>
        <v>0</v>
      </c>
      <c r="CZ8" s="122">
        <v>2.8459999999999999E-2</v>
      </c>
    </row>
    <row r="9" spans="1:104">
      <c r="A9" s="256" t="s">
        <v>434</v>
      </c>
      <c r="B9" s="327" t="s">
        <v>356</v>
      </c>
      <c r="C9" s="315" t="s">
        <v>49</v>
      </c>
      <c r="D9" s="310" t="s">
        <v>68</v>
      </c>
      <c r="E9" s="311">
        <v>33</v>
      </c>
      <c r="F9" s="313"/>
      <c r="G9" s="309">
        <f t="shared" si="0"/>
        <v>0</v>
      </c>
      <c r="O9" s="149">
        <v>4</v>
      </c>
      <c r="BA9" s="161">
        <f>SUM(BA7:BA8)</f>
        <v>0</v>
      </c>
      <c r="BB9" s="161">
        <f>SUM(BB7:BB8)</f>
        <v>0</v>
      </c>
      <c r="BC9" s="161">
        <f>SUM(BC7:BC8)</f>
        <v>0</v>
      </c>
      <c r="BD9" s="161">
        <f>SUM(BD7:BD8)</f>
        <v>0</v>
      </c>
      <c r="BE9" s="161">
        <f>SUM(BE7:BE8)</f>
        <v>0</v>
      </c>
    </row>
    <row r="10" spans="1:104">
      <c r="A10" s="256" t="s">
        <v>85</v>
      </c>
      <c r="B10" s="327" t="s">
        <v>809</v>
      </c>
      <c r="C10" s="315" t="s">
        <v>779</v>
      </c>
      <c r="D10" s="310" t="s">
        <v>68</v>
      </c>
      <c r="E10" s="311">
        <v>2</v>
      </c>
      <c r="F10" s="312"/>
      <c r="G10" s="309">
        <f t="shared" si="0"/>
        <v>0</v>
      </c>
      <c r="H10" s="148"/>
      <c r="I10" s="148"/>
      <c r="O10" s="149">
        <v>1</v>
      </c>
    </row>
    <row r="11" spans="1:104">
      <c r="A11" s="256" t="s">
        <v>94</v>
      </c>
      <c r="B11" s="328" t="s">
        <v>810</v>
      </c>
      <c r="C11" s="315" t="s">
        <v>49</v>
      </c>
      <c r="D11" s="310" t="s">
        <v>68</v>
      </c>
      <c r="E11" s="311">
        <v>2</v>
      </c>
      <c r="F11" s="312"/>
      <c r="G11" s="309">
        <f t="shared" si="0"/>
        <v>0</v>
      </c>
      <c r="O11" s="149">
        <v>2</v>
      </c>
      <c r="AA11" s="122">
        <v>12</v>
      </c>
      <c r="AB11" s="122">
        <v>0</v>
      </c>
      <c r="AC11" s="122">
        <v>3</v>
      </c>
      <c r="AZ11" s="122">
        <v>1</v>
      </c>
      <c r="BA11" s="122">
        <f t="shared" ref="BA11:BA17" si="1">IF(AZ11=1,G11,0)</f>
        <v>0</v>
      </c>
      <c r="BB11" s="122">
        <f t="shared" ref="BB11:BB17" si="2">IF(AZ11=2,G11,0)</f>
        <v>0</v>
      </c>
      <c r="BC11" s="122">
        <f t="shared" ref="BC11:BC17" si="3">IF(AZ11=3,G11,0)</f>
        <v>0</v>
      </c>
      <c r="BD11" s="122">
        <f t="shared" ref="BD11:BD17" si="4">IF(AZ11=4,G11,0)</f>
        <v>0</v>
      </c>
      <c r="BE11" s="122">
        <f t="shared" ref="BE11:BE17" si="5">IF(AZ11=5,G11,0)</f>
        <v>0</v>
      </c>
      <c r="CZ11" s="122">
        <v>0</v>
      </c>
    </row>
    <row r="12" spans="1:104" ht="15" customHeight="1">
      <c r="A12" s="256" t="s">
        <v>435</v>
      </c>
      <c r="B12" s="327" t="s">
        <v>811</v>
      </c>
      <c r="C12" s="315" t="s">
        <v>780</v>
      </c>
      <c r="D12" s="310" t="s">
        <v>68</v>
      </c>
      <c r="E12" s="311">
        <v>7</v>
      </c>
      <c r="F12" s="313"/>
      <c r="G12" s="309">
        <f t="shared" si="0"/>
        <v>0</v>
      </c>
      <c r="O12" s="149">
        <v>2</v>
      </c>
      <c r="AA12" s="122">
        <v>12</v>
      </c>
      <c r="AB12" s="122">
        <v>0</v>
      </c>
      <c r="AC12" s="122">
        <v>4</v>
      </c>
      <c r="AZ12" s="122">
        <v>1</v>
      </c>
      <c r="BA12" s="122">
        <f t="shared" si="1"/>
        <v>0</v>
      </c>
      <c r="BB12" s="122">
        <f t="shared" si="2"/>
        <v>0</v>
      </c>
      <c r="BC12" s="122">
        <f t="shared" si="3"/>
        <v>0</v>
      </c>
      <c r="BD12" s="122">
        <f t="shared" si="4"/>
        <v>0</v>
      </c>
      <c r="BE12" s="122">
        <f t="shared" si="5"/>
        <v>0</v>
      </c>
      <c r="CZ12" s="122">
        <v>0</v>
      </c>
    </row>
    <row r="13" spans="1:104">
      <c r="A13" s="256" t="s">
        <v>99</v>
      </c>
      <c r="B13" s="327" t="s">
        <v>812</v>
      </c>
      <c r="C13" s="315" t="s">
        <v>49</v>
      </c>
      <c r="D13" s="310" t="s">
        <v>68</v>
      </c>
      <c r="E13" s="311">
        <v>7</v>
      </c>
      <c r="F13" s="312"/>
      <c r="G13" s="309">
        <f t="shared" si="0"/>
        <v>0</v>
      </c>
      <c r="O13" s="149">
        <v>2</v>
      </c>
      <c r="AA13" s="122">
        <v>12</v>
      </c>
      <c r="AB13" s="122">
        <v>0</v>
      </c>
      <c r="AC13" s="122">
        <v>5</v>
      </c>
      <c r="AZ13" s="122">
        <v>1</v>
      </c>
      <c r="BA13" s="122">
        <f t="shared" si="1"/>
        <v>0</v>
      </c>
      <c r="BB13" s="122">
        <f t="shared" si="2"/>
        <v>0</v>
      </c>
      <c r="BC13" s="122">
        <f t="shared" si="3"/>
        <v>0</v>
      </c>
      <c r="BD13" s="122">
        <f t="shared" si="4"/>
        <v>0</v>
      </c>
      <c r="BE13" s="122">
        <f t="shared" si="5"/>
        <v>0</v>
      </c>
      <c r="CZ13" s="122">
        <v>0</v>
      </c>
    </row>
    <row r="14" spans="1:104">
      <c r="A14" s="256" t="s">
        <v>436</v>
      </c>
      <c r="B14" s="327" t="s">
        <v>813</v>
      </c>
      <c r="C14" s="315" t="s">
        <v>781</v>
      </c>
      <c r="D14" s="310" t="s">
        <v>68</v>
      </c>
      <c r="E14" s="311">
        <v>5</v>
      </c>
      <c r="F14" s="312"/>
      <c r="G14" s="309">
        <f t="shared" si="0"/>
        <v>0</v>
      </c>
      <c r="O14" s="149">
        <v>2</v>
      </c>
      <c r="AA14" s="122">
        <v>12</v>
      </c>
      <c r="AB14" s="122">
        <v>0</v>
      </c>
      <c r="AC14" s="122">
        <v>6</v>
      </c>
      <c r="AZ14" s="122">
        <v>1</v>
      </c>
      <c r="BA14" s="122">
        <f t="shared" si="1"/>
        <v>0</v>
      </c>
      <c r="BB14" s="122">
        <f t="shared" si="2"/>
        <v>0</v>
      </c>
      <c r="BC14" s="122">
        <f t="shared" si="3"/>
        <v>0</v>
      </c>
      <c r="BD14" s="122">
        <f t="shared" si="4"/>
        <v>0</v>
      </c>
      <c r="BE14" s="122">
        <f t="shared" si="5"/>
        <v>0</v>
      </c>
      <c r="CZ14" s="122">
        <v>0</v>
      </c>
    </row>
    <row r="15" spans="1:104">
      <c r="A15" s="256" t="s">
        <v>437</v>
      </c>
      <c r="B15" s="327" t="s">
        <v>814</v>
      </c>
      <c r="C15" s="315" t="s">
        <v>49</v>
      </c>
      <c r="D15" s="310" t="s">
        <v>68</v>
      </c>
      <c r="E15" s="311">
        <v>5</v>
      </c>
      <c r="F15" s="313"/>
      <c r="G15" s="309">
        <f t="shared" si="0"/>
        <v>0</v>
      </c>
      <c r="O15" s="149">
        <v>2</v>
      </c>
      <c r="AA15" s="122">
        <v>12</v>
      </c>
      <c r="AB15" s="122">
        <v>0</v>
      </c>
      <c r="AC15" s="122">
        <v>7</v>
      </c>
      <c r="AZ15" s="122">
        <v>1</v>
      </c>
      <c r="BA15" s="122">
        <f t="shared" si="1"/>
        <v>0</v>
      </c>
      <c r="BB15" s="122">
        <f t="shared" si="2"/>
        <v>0</v>
      </c>
      <c r="BC15" s="122">
        <f t="shared" si="3"/>
        <v>0</v>
      </c>
      <c r="BD15" s="122">
        <f t="shared" si="4"/>
        <v>0</v>
      </c>
      <c r="BE15" s="122">
        <f t="shared" si="5"/>
        <v>0</v>
      </c>
      <c r="CZ15" s="122">
        <v>0</v>
      </c>
    </row>
    <row r="16" spans="1:104" ht="25.5">
      <c r="A16" s="256" t="s">
        <v>147</v>
      </c>
      <c r="B16" s="327" t="s">
        <v>815</v>
      </c>
      <c r="C16" s="315" t="s">
        <v>782</v>
      </c>
      <c r="D16" s="310" t="s">
        <v>68</v>
      </c>
      <c r="E16" s="311">
        <v>15</v>
      </c>
      <c r="F16" s="312"/>
      <c r="G16" s="309">
        <f t="shared" si="0"/>
        <v>0</v>
      </c>
      <c r="O16" s="149">
        <v>2</v>
      </c>
      <c r="AA16" s="122">
        <v>12</v>
      </c>
      <c r="AB16" s="122">
        <v>0</v>
      </c>
      <c r="AC16" s="122">
        <v>8</v>
      </c>
      <c r="AZ16" s="122">
        <v>1</v>
      </c>
      <c r="BA16" s="122">
        <f t="shared" si="1"/>
        <v>0</v>
      </c>
      <c r="BB16" s="122">
        <f t="shared" si="2"/>
        <v>0</v>
      </c>
      <c r="BC16" s="122">
        <f t="shared" si="3"/>
        <v>0</v>
      </c>
      <c r="BD16" s="122">
        <f t="shared" si="4"/>
        <v>0</v>
      </c>
      <c r="BE16" s="122">
        <f t="shared" si="5"/>
        <v>0</v>
      </c>
      <c r="CZ16" s="122">
        <v>0</v>
      </c>
    </row>
    <row r="17" spans="1:104">
      <c r="A17" s="256" t="s">
        <v>438</v>
      </c>
      <c r="B17" s="329" t="s">
        <v>816</v>
      </c>
      <c r="C17" s="315" t="s">
        <v>49</v>
      </c>
      <c r="D17" s="310" t="s">
        <v>68</v>
      </c>
      <c r="E17" s="311">
        <v>15</v>
      </c>
      <c r="F17" s="313"/>
      <c r="G17" s="309">
        <f t="shared" si="0"/>
        <v>0</v>
      </c>
      <c r="O17" s="149">
        <v>2</v>
      </c>
      <c r="AA17" s="122">
        <v>12</v>
      </c>
      <c r="AB17" s="122">
        <v>0</v>
      </c>
      <c r="AC17" s="122">
        <v>9</v>
      </c>
      <c r="AZ17" s="122">
        <v>1</v>
      </c>
      <c r="BA17" s="122">
        <f t="shared" si="1"/>
        <v>0</v>
      </c>
      <c r="BB17" s="122">
        <f t="shared" si="2"/>
        <v>0</v>
      </c>
      <c r="BC17" s="122">
        <f t="shared" si="3"/>
        <v>0</v>
      </c>
      <c r="BD17" s="122">
        <f t="shared" si="4"/>
        <v>0</v>
      </c>
      <c r="BE17" s="122">
        <f t="shared" si="5"/>
        <v>0</v>
      </c>
      <c r="CZ17" s="122">
        <v>0</v>
      </c>
    </row>
    <row r="18" spans="1:104">
      <c r="A18" s="256" t="s">
        <v>439</v>
      </c>
      <c r="B18" s="327" t="s">
        <v>817</v>
      </c>
      <c r="C18" s="315" t="s">
        <v>783</v>
      </c>
      <c r="D18" s="310" t="s">
        <v>68</v>
      </c>
      <c r="E18" s="311">
        <v>3</v>
      </c>
      <c r="F18" s="312"/>
      <c r="G18" s="309">
        <f t="shared" si="0"/>
        <v>0</v>
      </c>
      <c r="O18" s="149">
        <v>4</v>
      </c>
      <c r="BA18" s="161">
        <f>SUM(BA10:BA17)</f>
        <v>0</v>
      </c>
      <c r="BB18" s="161">
        <f>SUM(BB10:BB17)</f>
        <v>0</v>
      </c>
      <c r="BC18" s="161">
        <f>SUM(BC10:BC17)</f>
        <v>0</v>
      </c>
      <c r="BD18" s="161">
        <f>SUM(BD10:BD17)</f>
        <v>0</v>
      </c>
      <c r="BE18" s="161">
        <f>SUM(BE10:BE17)</f>
        <v>0</v>
      </c>
    </row>
    <row r="19" spans="1:104">
      <c r="A19" s="256" t="s">
        <v>440</v>
      </c>
      <c r="B19" s="330" t="s">
        <v>818</v>
      </c>
      <c r="C19" s="315" t="s">
        <v>49</v>
      </c>
      <c r="D19" s="310" t="s">
        <v>68</v>
      </c>
      <c r="E19" s="311">
        <v>3</v>
      </c>
      <c r="F19" s="312"/>
      <c r="G19" s="309">
        <f t="shared" si="0"/>
        <v>0</v>
      </c>
      <c r="H19" s="148"/>
      <c r="I19" s="148"/>
      <c r="O19" s="149">
        <v>1</v>
      </c>
    </row>
    <row r="20" spans="1:104">
      <c r="A20" s="318">
        <v>13</v>
      </c>
      <c r="B20" s="330" t="s">
        <v>819</v>
      </c>
      <c r="C20" s="315" t="s">
        <v>784</v>
      </c>
      <c r="D20" s="310" t="s">
        <v>68</v>
      </c>
      <c r="E20" s="311">
        <v>9</v>
      </c>
      <c r="F20" s="312"/>
      <c r="G20" s="309">
        <f t="shared" si="0"/>
        <v>0</v>
      </c>
      <c r="O20" s="149">
        <v>2</v>
      </c>
      <c r="AA20" s="122">
        <v>12</v>
      </c>
      <c r="AB20" s="122">
        <v>0</v>
      </c>
      <c r="AC20" s="122">
        <v>10</v>
      </c>
      <c r="AZ20" s="122">
        <v>1</v>
      </c>
      <c r="BA20" s="122">
        <f>IF(AZ20=1,G20,0)</f>
        <v>0</v>
      </c>
      <c r="BB20" s="122">
        <f>IF(AZ20=2,G20,0)</f>
        <v>0</v>
      </c>
      <c r="BC20" s="122">
        <f>IF(AZ20=3,G20,0)</f>
        <v>0</v>
      </c>
      <c r="BD20" s="122">
        <f>IF(AZ20=4,G20,0)</f>
        <v>0</v>
      </c>
      <c r="BE20" s="122">
        <f>IF(AZ20=5,G20,0)</f>
        <v>0</v>
      </c>
      <c r="CZ20" s="122">
        <v>0</v>
      </c>
    </row>
    <row r="21" spans="1:104">
      <c r="A21" s="256">
        <v>14</v>
      </c>
      <c r="B21" s="330" t="s">
        <v>820</v>
      </c>
      <c r="C21" s="315" t="s">
        <v>49</v>
      </c>
      <c r="D21" s="310" t="s">
        <v>68</v>
      </c>
      <c r="E21" s="311">
        <v>9</v>
      </c>
      <c r="F21" s="312"/>
      <c r="G21" s="309">
        <f t="shared" si="0"/>
        <v>0</v>
      </c>
      <c r="O21" s="149">
        <v>4</v>
      </c>
      <c r="BA21" s="161">
        <f>SUM(BA19:BA20)</f>
        <v>0</v>
      </c>
      <c r="BB21" s="161">
        <f>SUM(BB19:BB20)</f>
        <v>0</v>
      </c>
      <c r="BC21" s="161">
        <f>SUM(BC19:BC20)</f>
        <v>0</v>
      </c>
      <c r="BD21" s="161">
        <f>SUM(BD19:BD20)</f>
        <v>0</v>
      </c>
      <c r="BE21" s="161">
        <f>SUM(BE19:BE20)</f>
        <v>0</v>
      </c>
    </row>
    <row r="22" spans="1:104">
      <c r="A22" s="256">
        <v>15</v>
      </c>
      <c r="B22" s="330" t="s">
        <v>821</v>
      </c>
      <c r="C22" s="315" t="s">
        <v>785</v>
      </c>
      <c r="D22" s="310" t="s">
        <v>68</v>
      </c>
      <c r="E22" s="311">
        <v>1</v>
      </c>
      <c r="F22" s="313"/>
      <c r="G22" s="309">
        <f t="shared" si="0"/>
        <v>0</v>
      </c>
      <c r="H22" s="148"/>
      <c r="I22" s="148"/>
      <c r="O22" s="149">
        <v>1</v>
      </c>
    </row>
    <row r="23" spans="1:104">
      <c r="A23" s="256">
        <v>16</v>
      </c>
      <c r="B23" s="330" t="s">
        <v>822</v>
      </c>
      <c r="C23" s="315" t="s">
        <v>49</v>
      </c>
      <c r="D23" s="310" t="s">
        <v>68</v>
      </c>
      <c r="E23" s="311">
        <v>1</v>
      </c>
      <c r="F23" s="312"/>
      <c r="G23" s="309">
        <f t="shared" si="0"/>
        <v>0</v>
      </c>
      <c r="O23" s="149">
        <v>2</v>
      </c>
      <c r="AA23" s="122">
        <v>12</v>
      </c>
      <c r="AB23" s="122">
        <v>0</v>
      </c>
      <c r="AC23" s="122">
        <v>11</v>
      </c>
      <c r="AZ23" s="122">
        <v>2</v>
      </c>
      <c r="BA23" s="122">
        <f>IF(AZ23=1,G23,0)</f>
        <v>0</v>
      </c>
      <c r="BB23" s="122">
        <f>IF(AZ23=2,G23,0)</f>
        <v>0</v>
      </c>
      <c r="BC23" s="122">
        <f>IF(AZ23=3,G23,0)</f>
        <v>0</v>
      </c>
      <c r="BD23" s="122">
        <f>IF(AZ23=4,G23,0)</f>
        <v>0</v>
      </c>
      <c r="BE23" s="122">
        <f>IF(AZ23=5,G23,0)</f>
        <v>0</v>
      </c>
      <c r="CZ23" s="122">
        <v>0</v>
      </c>
    </row>
    <row r="24" spans="1:104">
      <c r="A24" s="256">
        <v>17</v>
      </c>
      <c r="B24" s="330" t="s">
        <v>823</v>
      </c>
      <c r="C24" s="315" t="s">
        <v>786</v>
      </c>
      <c r="D24" s="310" t="s">
        <v>68</v>
      </c>
      <c r="E24" s="311">
        <v>4</v>
      </c>
      <c r="F24" s="313"/>
      <c r="G24" s="309">
        <f t="shared" si="0"/>
        <v>0</v>
      </c>
      <c r="O24" s="149">
        <v>2</v>
      </c>
      <c r="AA24" s="122">
        <v>12</v>
      </c>
      <c r="AB24" s="122">
        <v>0</v>
      </c>
      <c r="AC24" s="122">
        <v>12</v>
      </c>
      <c r="AZ24" s="122">
        <v>2</v>
      </c>
      <c r="BA24" s="122">
        <f>IF(AZ24=1,G24,0)</f>
        <v>0</v>
      </c>
      <c r="BB24" s="122">
        <f>IF(AZ24=2,G24,0)</f>
        <v>0</v>
      </c>
      <c r="BC24" s="122">
        <f>IF(AZ24=3,G24,0)</f>
        <v>0</v>
      </c>
      <c r="BD24" s="122">
        <f>IF(AZ24=4,G24,0)</f>
        <v>0</v>
      </c>
      <c r="BE24" s="122">
        <f>IF(AZ24=5,G24,0)</f>
        <v>0</v>
      </c>
      <c r="CZ24" s="122">
        <v>0</v>
      </c>
    </row>
    <row r="25" spans="1:104">
      <c r="A25" s="256">
        <v>18</v>
      </c>
      <c r="B25" s="330" t="s">
        <v>824</v>
      </c>
      <c r="C25" s="315" t="s">
        <v>778</v>
      </c>
      <c r="D25" s="310" t="s">
        <v>68</v>
      </c>
      <c r="E25" s="311">
        <v>4</v>
      </c>
      <c r="F25" s="313"/>
      <c r="G25" s="309">
        <f t="shared" si="0"/>
        <v>0</v>
      </c>
      <c r="O25" s="149">
        <v>2</v>
      </c>
      <c r="AA25" s="122">
        <v>12</v>
      </c>
      <c r="AB25" s="122">
        <v>0</v>
      </c>
      <c r="AC25" s="122">
        <v>13</v>
      </c>
      <c r="AZ25" s="122">
        <v>2</v>
      </c>
      <c r="BA25" s="122">
        <f>IF(AZ25=1,G25,0)</f>
        <v>0</v>
      </c>
      <c r="BB25" s="122">
        <f>IF(AZ25=2,G25,0)</f>
        <v>0</v>
      </c>
      <c r="BC25" s="122">
        <f>IF(AZ25=3,G25,0)</f>
        <v>0</v>
      </c>
      <c r="BD25" s="122">
        <f>IF(AZ25=4,G25,0)</f>
        <v>0</v>
      </c>
      <c r="BE25" s="122">
        <f>IF(AZ25=5,G25,0)</f>
        <v>0</v>
      </c>
      <c r="CZ25" s="122">
        <v>0</v>
      </c>
    </row>
    <row r="26" spans="1:104">
      <c r="A26" s="256">
        <v>19</v>
      </c>
      <c r="B26" s="330" t="s">
        <v>825</v>
      </c>
      <c r="C26" s="315" t="s">
        <v>787</v>
      </c>
      <c r="D26" s="310" t="s">
        <v>68</v>
      </c>
      <c r="E26" s="311">
        <v>1</v>
      </c>
      <c r="F26" s="313"/>
      <c r="G26" s="309">
        <f t="shared" si="0"/>
        <v>0</v>
      </c>
      <c r="O26" s="149">
        <v>4</v>
      </c>
      <c r="BA26" s="161">
        <f>SUM(BA22:BA25)</f>
        <v>0</v>
      </c>
      <c r="BB26" s="161">
        <f>SUM(BB22:BB25)</f>
        <v>0</v>
      </c>
      <c r="BC26" s="161">
        <f>SUM(BC22:BC25)</f>
        <v>0</v>
      </c>
      <c r="BD26" s="161">
        <f>SUM(BD22:BD25)</f>
        <v>0</v>
      </c>
      <c r="BE26" s="161">
        <f>SUM(BE22:BE25)</f>
        <v>0</v>
      </c>
    </row>
    <row r="27" spans="1:104">
      <c r="A27" s="256">
        <v>20</v>
      </c>
      <c r="B27" s="330" t="s">
        <v>826</v>
      </c>
      <c r="C27" s="315" t="s">
        <v>49</v>
      </c>
      <c r="D27" s="310" t="s">
        <v>68</v>
      </c>
      <c r="E27" s="311">
        <v>1</v>
      </c>
      <c r="F27" s="313"/>
      <c r="G27" s="309">
        <f t="shared" si="0"/>
        <v>0</v>
      </c>
      <c r="H27" s="148"/>
      <c r="I27" s="148"/>
      <c r="O27" s="149">
        <v>1</v>
      </c>
    </row>
    <row r="28" spans="1:104">
      <c r="A28" s="256">
        <v>21</v>
      </c>
      <c r="B28" s="330" t="s">
        <v>827</v>
      </c>
      <c r="C28" s="315" t="s">
        <v>788</v>
      </c>
      <c r="D28" s="310" t="s">
        <v>68</v>
      </c>
      <c r="E28" s="311">
        <v>1</v>
      </c>
      <c r="F28" s="313"/>
      <c r="G28" s="309">
        <f t="shared" si="0"/>
        <v>0</v>
      </c>
      <c r="O28" s="149">
        <v>2</v>
      </c>
      <c r="AA28" s="122">
        <v>12</v>
      </c>
      <c r="AB28" s="122">
        <v>0</v>
      </c>
      <c r="AC28" s="122">
        <v>14</v>
      </c>
      <c r="AZ28" s="122">
        <v>2</v>
      </c>
      <c r="BA28" s="122">
        <f>IF(AZ28=1,G28,0)</f>
        <v>0</v>
      </c>
      <c r="BB28" s="122">
        <f>IF(AZ28=2,G28,0)</f>
        <v>0</v>
      </c>
      <c r="BC28" s="122">
        <f>IF(AZ28=3,G28,0)</f>
        <v>0</v>
      </c>
      <c r="BD28" s="122">
        <f>IF(AZ28=4,G28,0)</f>
        <v>0</v>
      </c>
      <c r="BE28" s="122">
        <f>IF(AZ28=5,G28,0)</f>
        <v>0</v>
      </c>
      <c r="CZ28" s="122">
        <v>1.47E-3</v>
      </c>
    </row>
    <row r="29" spans="1:104">
      <c r="A29" s="256">
        <v>22</v>
      </c>
      <c r="B29" s="330" t="s">
        <v>828</v>
      </c>
      <c r="C29" s="315" t="s">
        <v>49</v>
      </c>
      <c r="D29" s="310" t="s">
        <v>68</v>
      </c>
      <c r="E29" s="311">
        <v>1</v>
      </c>
      <c r="F29" s="313"/>
      <c r="G29" s="309">
        <f t="shared" si="0"/>
        <v>0</v>
      </c>
      <c r="O29" s="149">
        <v>2</v>
      </c>
      <c r="AA29" s="122">
        <v>12</v>
      </c>
      <c r="AB29" s="122">
        <v>0</v>
      </c>
      <c r="AC29" s="122">
        <v>15</v>
      </c>
      <c r="AZ29" s="122">
        <v>2</v>
      </c>
      <c r="BA29" s="122">
        <f>IF(AZ29=1,G29,0)</f>
        <v>0</v>
      </c>
      <c r="BB29" s="122">
        <f>IF(AZ29=2,G29,0)</f>
        <v>0</v>
      </c>
      <c r="BC29" s="122">
        <f>IF(AZ29=3,G29,0)</f>
        <v>0</v>
      </c>
      <c r="BD29" s="122">
        <f>IF(AZ29=4,G29,0)</f>
        <v>0</v>
      </c>
      <c r="BE29" s="122">
        <f>IF(AZ29=5,G29,0)</f>
        <v>0</v>
      </c>
      <c r="CZ29" s="122">
        <v>0</v>
      </c>
    </row>
    <row r="30" spans="1:104">
      <c r="A30" s="256"/>
      <c r="B30" s="330"/>
      <c r="C30" s="315" t="s">
        <v>4</v>
      </c>
      <c r="D30" s="310" t="s">
        <v>4</v>
      </c>
      <c r="E30" s="311" t="s">
        <v>4</v>
      </c>
      <c r="F30" s="313"/>
      <c r="G30" s="309"/>
      <c r="O30" s="149">
        <v>4</v>
      </c>
      <c r="BA30" s="161">
        <f>SUM(BA27:BA29)</f>
        <v>0</v>
      </c>
      <c r="BB30" s="161">
        <f>SUM(BB27:BB29)</f>
        <v>0</v>
      </c>
      <c r="BC30" s="161">
        <f>SUM(BC27:BC29)</f>
        <v>0</v>
      </c>
      <c r="BD30" s="161">
        <f>SUM(BD27:BD29)</f>
        <v>0</v>
      </c>
      <c r="BE30" s="161">
        <f>SUM(BE27:BE29)</f>
        <v>0</v>
      </c>
    </row>
    <row r="31" spans="1:104">
      <c r="A31" s="256"/>
      <c r="B31" s="330"/>
      <c r="C31" s="316" t="s">
        <v>789</v>
      </c>
      <c r="D31" s="310" t="s">
        <v>4</v>
      </c>
      <c r="E31" s="311" t="s">
        <v>4</v>
      </c>
      <c r="F31" s="313"/>
      <c r="G31" s="309"/>
      <c r="H31" s="148"/>
      <c r="I31" s="148"/>
      <c r="O31" s="149">
        <v>1</v>
      </c>
    </row>
    <row r="32" spans="1:104">
      <c r="A32" s="256">
        <v>23</v>
      </c>
      <c r="B32" s="330" t="s">
        <v>829</v>
      </c>
      <c r="C32" s="315" t="s">
        <v>790</v>
      </c>
      <c r="D32" s="310" t="s">
        <v>151</v>
      </c>
      <c r="E32" s="311">
        <v>590</v>
      </c>
      <c r="F32" s="313"/>
      <c r="G32" s="309">
        <f t="shared" si="0"/>
        <v>0</v>
      </c>
    </row>
    <row r="33" spans="1:7">
      <c r="A33" s="256">
        <v>24</v>
      </c>
      <c r="B33" s="330" t="s">
        <v>830</v>
      </c>
      <c r="C33" s="315" t="s">
        <v>49</v>
      </c>
      <c r="D33" s="310" t="s">
        <v>151</v>
      </c>
      <c r="E33" s="311">
        <v>590</v>
      </c>
      <c r="F33" s="313"/>
      <c r="G33" s="309">
        <f t="shared" si="0"/>
        <v>0</v>
      </c>
    </row>
    <row r="34" spans="1:7">
      <c r="A34" s="256">
        <v>25</v>
      </c>
      <c r="B34" s="327" t="s">
        <v>831</v>
      </c>
      <c r="C34" s="315" t="s">
        <v>791</v>
      </c>
      <c r="D34" s="310" t="s">
        <v>151</v>
      </c>
      <c r="E34" s="311">
        <v>85</v>
      </c>
      <c r="F34" s="313"/>
      <c r="G34" s="309">
        <f t="shared" si="0"/>
        <v>0</v>
      </c>
    </row>
    <row r="35" spans="1:7">
      <c r="A35" s="256">
        <v>26</v>
      </c>
      <c r="B35" s="327" t="s">
        <v>832</v>
      </c>
      <c r="C35" s="315" t="s">
        <v>49</v>
      </c>
      <c r="D35" s="310" t="s">
        <v>151</v>
      </c>
      <c r="E35" s="311">
        <v>85</v>
      </c>
      <c r="F35" s="313"/>
      <c r="G35" s="309">
        <f t="shared" si="0"/>
        <v>0</v>
      </c>
    </row>
    <row r="36" spans="1:7">
      <c r="A36" s="233">
        <v>27</v>
      </c>
      <c r="B36" s="328" t="s">
        <v>833</v>
      </c>
      <c r="C36" s="315" t="s">
        <v>792</v>
      </c>
      <c r="D36" s="310" t="s">
        <v>151</v>
      </c>
      <c r="E36" s="311">
        <v>295</v>
      </c>
      <c r="F36" s="313"/>
      <c r="G36" s="309">
        <f t="shared" si="0"/>
        <v>0</v>
      </c>
    </row>
    <row r="37" spans="1:7">
      <c r="A37" s="233">
        <v>28</v>
      </c>
      <c r="B37" s="328" t="s">
        <v>834</v>
      </c>
      <c r="C37" s="315" t="s">
        <v>49</v>
      </c>
      <c r="D37" s="310" t="s">
        <v>151</v>
      </c>
      <c r="E37" s="311">
        <v>295</v>
      </c>
      <c r="F37" s="313"/>
      <c r="G37" s="309">
        <f t="shared" si="0"/>
        <v>0</v>
      </c>
    </row>
    <row r="38" spans="1:7">
      <c r="A38" s="319">
        <v>29</v>
      </c>
      <c r="B38" s="331" t="s">
        <v>835</v>
      </c>
      <c r="C38" s="315" t="s">
        <v>793</v>
      </c>
      <c r="D38" s="310" t="s">
        <v>151</v>
      </c>
      <c r="E38" s="311">
        <v>20</v>
      </c>
      <c r="F38" s="313"/>
      <c r="G38" s="309">
        <f t="shared" si="0"/>
        <v>0</v>
      </c>
    </row>
    <row r="39" spans="1:7">
      <c r="A39" s="319">
        <v>30</v>
      </c>
      <c r="B39" s="213" t="s">
        <v>836</v>
      </c>
      <c r="C39" s="315" t="s">
        <v>49</v>
      </c>
      <c r="D39" s="310" t="s">
        <v>151</v>
      </c>
      <c r="E39" s="311">
        <v>20</v>
      </c>
      <c r="F39" s="313"/>
      <c r="G39" s="309">
        <f t="shared" si="0"/>
        <v>0</v>
      </c>
    </row>
    <row r="40" spans="1:7">
      <c r="A40" s="320">
        <v>31</v>
      </c>
      <c r="B40" s="213" t="s">
        <v>837</v>
      </c>
      <c r="C40" s="315" t="s">
        <v>794</v>
      </c>
      <c r="D40" s="310" t="s">
        <v>151</v>
      </c>
      <c r="E40" s="311">
        <v>215</v>
      </c>
      <c r="F40" s="313"/>
      <c r="G40" s="309">
        <f t="shared" si="0"/>
        <v>0</v>
      </c>
    </row>
    <row r="41" spans="1:7">
      <c r="A41" s="320">
        <v>32</v>
      </c>
      <c r="B41" s="213" t="s">
        <v>838</v>
      </c>
      <c r="C41" s="315" t="s">
        <v>49</v>
      </c>
      <c r="D41" s="310" t="s">
        <v>151</v>
      </c>
      <c r="E41" s="311">
        <v>215</v>
      </c>
      <c r="F41" s="313"/>
      <c r="G41" s="309">
        <f t="shared" si="0"/>
        <v>0</v>
      </c>
    </row>
    <row r="42" spans="1:7">
      <c r="A42" s="320">
        <v>33</v>
      </c>
      <c r="B42" s="213" t="s">
        <v>839</v>
      </c>
      <c r="C42" s="315" t="s">
        <v>795</v>
      </c>
      <c r="D42" s="310" t="s">
        <v>151</v>
      </c>
      <c r="E42" s="311">
        <v>85</v>
      </c>
      <c r="F42" s="313"/>
      <c r="G42" s="309">
        <f t="shared" si="0"/>
        <v>0</v>
      </c>
    </row>
    <row r="43" spans="1:7">
      <c r="A43" s="320">
        <v>34</v>
      </c>
      <c r="B43" s="213" t="s">
        <v>840</v>
      </c>
      <c r="C43" s="315" t="s">
        <v>49</v>
      </c>
      <c r="D43" s="310" t="s">
        <v>151</v>
      </c>
      <c r="E43" s="311">
        <v>85</v>
      </c>
      <c r="F43" s="313"/>
      <c r="G43" s="309">
        <f t="shared" si="0"/>
        <v>0</v>
      </c>
    </row>
    <row r="44" spans="1:7">
      <c r="A44" s="320">
        <v>35</v>
      </c>
      <c r="B44" s="213" t="s">
        <v>841</v>
      </c>
      <c r="C44" s="315" t="s">
        <v>796</v>
      </c>
      <c r="D44" s="310" t="s">
        <v>68</v>
      </c>
      <c r="E44" s="311">
        <v>185</v>
      </c>
      <c r="F44" s="313"/>
      <c r="G44" s="309">
        <f t="shared" si="0"/>
        <v>0</v>
      </c>
    </row>
    <row r="45" spans="1:7">
      <c r="A45" s="320">
        <v>36</v>
      </c>
      <c r="B45" s="213" t="s">
        <v>842</v>
      </c>
      <c r="C45" s="315" t="s">
        <v>49</v>
      </c>
      <c r="D45" s="310" t="s">
        <v>192</v>
      </c>
      <c r="E45" s="311">
        <v>95</v>
      </c>
      <c r="F45" s="313"/>
      <c r="G45" s="309">
        <f t="shared" si="0"/>
        <v>0</v>
      </c>
    </row>
    <row r="46" spans="1:7">
      <c r="A46" s="320">
        <v>37</v>
      </c>
      <c r="B46" s="213" t="s">
        <v>843</v>
      </c>
      <c r="C46" s="315" t="s">
        <v>797</v>
      </c>
      <c r="D46" s="310" t="s">
        <v>192</v>
      </c>
      <c r="E46" s="311">
        <v>95</v>
      </c>
      <c r="F46" s="313"/>
      <c r="G46" s="309">
        <f t="shared" si="0"/>
        <v>0</v>
      </c>
    </row>
    <row r="47" spans="1:7">
      <c r="A47" s="320">
        <v>38</v>
      </c>
      <c r="B47" s="213" t="s">
        <v>844</v>
      </c>
      <c r="C47" s="315" t="s">
        <v>798</v>
      </c>
      <c r="D47" s="310" t="s">
        <v>68</v>
      </c>
      <c r="E47" s="311">
        <v>65</v>
      </c>
      <c r="F47" s="313"/>
      <c r="G47" s="309">
        <f t="shared" si="0"/>
        <v>0</v>
      </c>
    </row>
    <row r="48" spans="1:7">
      <c r="A48" s="320">
        <v>39</v>
      </c>
      <c r="B48" s="213" t="s">
        <v>845</v>
      </c>
      <c r="C48" s="315" t="s">
        <v>49</v>
      </c>
      <c r="D48" s="310" t="s">
        <v>68</v>
      </c>
      <c r="E48" s="311">
        <v>65</v>
      </c>
      <c r="F48" s="313"/>
      <c r="G48" s="309">
        <f t="shared" si="0"/>
        <v>0</v>
      </c>
    </row>
    <row r="49" spans="1:7">
      <c r="A49" s="320">
        <v>40</v>
      </c>
      <c r="B49" s="213" t="s">
        <v>846</v>
      </c>
      <c r="C49" s="315" t="s">
        <v>799</v>
      </c>
      <c r="D49" s="310" t="s">
        <v>68</v>
      </c>
      <c r="E49" s="311">
        <v>100</v>
      </c>
      <c r="F49" s="313"/>
      <c r="G49" s="309">
        <f t="shared" si="0"/>
        <v>0</v>
      </c>
    </row>
    <row r="50" spans="1:7">
      <c r="A50" s="320">
        <v>41</v>
      </c>
      <c r="B50" s="213" t="s">
        <v>847</v>
      </c>
      <c r="C50" s="315" t="s">
        <v>800</v>
      </c>
      <c r="D50" s="310" t="s">
        <v>151</v>
      </c>
      <c r="E50" s="311">
        <v>95</v>
      </c>
      <c r="F50" s="313"/>
      <c r="G50" s="309">
        <f t="shared" si="0"/>
        <v>0</v>
      </c>
    </row>
    <row r="51" spans="1:7">
      <c r="A51" s="320"/>
      <c r="B51" s="213"/>
      <c r="C51" s="317"/>
      <c r="D51" s="314"/>
      <c r="E51" s="314"/>
      <c r="F51" s="313"/>
      <c r="G51" s="309"/>
    </row>
    <row r="52" spans="1:7">
      <c r="A52" s="320"/>
      <c r="B52" s="213"/>
      <c r="C52" s="316" t="s">
        <v>801</v>
      </c>
      <c r="D52" s="310" t="s">
        <v>802</v>
      </c>
      <c r="E52" s="311" t="s">
        <v>4</v>
      </c>
      <c r="F52" s="314"/>
      <c r="G52" s="309"/>
    </row>
    <row r="53" spans="1:7" ht="51">
      <c r="A53" s="320">
        <v>42</v>
      </c>
      <c r="B53" s="213" t="s">
        <v>848</v>
      </c>
      <c r="C53" s="315" t="s">
        <v>803</v>
      </c>
      <c r="D53" s="310" t="s">
        <v>68</v>
      </c>
      <c r="E53" s="311">
        <v>1</v>
      </c>
      <c r="F53" s="313"/>
      <c r="G53" s="325">
        <f t="shared" si="0"/>
        <v>0</v>
      </c>
    </row>
    <row r="54" spans="1:7">
      <c r="A54" s="319">
        <v>43</v>
      </c>
      <c r="B54" s="213" t="s">
        <v>849</v>
      </c>
      <c r="C54" s="315" t="s">
        <v>49</v>
      </c>
      <c r="D54" s="310" t="s">
        <v>151</v>
      </c>
      <c r="E54" s="311">
        <v>1</v>
      </c>
      <c r="F54" s="313"/>
      <c r="G54" s="309">
        <f t="shared" si="0"/>
        <v>0</v>
      </c>
    </row>
    <row r="55" spans="1:7">
      <c r="A55" s="162"/>
      <c r="B55" s="271"/>
      <c r="C55" s="317"/>
      <c r="D55" s="314"/>
      <c r="E55" s="314"/>
      <c r="F55" s="314"/>
      <c r="G55" s="309">
        <f t="shared" si="0"/>
        <v>0</v>
      </c>
    </row>
    <row r="56" spans="1:7">
      <c r="A56" s="319">
        <v>44</v>
      </c>
      <c r="B56" s="213">
        <v>21044</v>
      </c>
      <c r="C56" s="315" t="s">
        <v>804</v>
      </c>
      <c r="D56" s="310" t="s">
        <v>27</v>
      </c>
      <c r="E56" s="311">
        <v>72</v>
      </c>
      <c r="F56" s="313"/>
      <c r="G56" s="204">
        <f t="shared" si="0"/>
        <v>0</v>
      </c>
    </row>
    <row r="57" spans="1:7">
      <c r="A57" s="284"/>
      <c r="B57" s="321" t="s">
        <v>808</v>
      </c>
      <c r="C57" s="326" t="s">
        <v>850</v>
      </c>
      <c r="D57" s="322"/>
      <c r="E57" s="323"/>
      <c r="F57" s="324"/>
      <c r="G57" s="208">
        <f>SUM(G8:G56)</f>
        <v>0</v>
      </c>
    </row>
    <row r="58" spans="1:7">
      <c r="A58" s="142" t="s">
        <v>65</v>
      </c>
      <c r="B58" s="143" t="s">
        <v>777</v>
      </c>
      <c r="C58" s="144" t="s">
        <v>851</v>
      </c>
      <c r="D58" s="332"/>
      <c r="E58" s="337"/>
      <c r="F58" s="333"/>
      <c r="G58" s="338"/>
    </row>
    <row r="59" spans="1:7">
      <c r="A59" s="340">
        <v>45</v>
      </c>
      <c r="B59" s="334"/>
      <c r="C59" s="348" t="s">
        <v>858</v>
      </c>
      <c r="D59" s="349" t="s">
        <v>151</v>
      </c>
      <c r="E59" s="349">
        <v>395</v>
      </c>
      <c r="F59" s="350"/>
      <c r="G59" s="240">
        <f>E59*F59</f>
        <v>0</v>
      </c>
    </row>
    <row r="60" spans="1:7">
      <c r="A60" s="340">
        <v>46</v>
      </c>
      <c r="B60" s="334"/>
      <c r="C60" s="348" t="s">
        <v>859</v>
      </c>
      <c r="D60" s="349" t="s">
        <v>151</v>
      </c>
      <c r="E60" s="349">
        <v>36</v>
      </c>
      <c r="F60" s="350"/>
      <c r="G60" s="240">
        <f t="shared" ref="G60:G81" si="6">E60*F60</f>
        <v>0</v>
      </c>
    </row>
    <row r="61" spans="1:7">
      <c r="A61" s="340">
        <v>47</v>
      </c>
      <c r="B61" s="334"/>
      <c r="C61" s="348" t="s">
        <v>860</v>
      </c>
      <c r="D61" s="349" t="s">
        <v>68</v>
      </c>
      <c r="E61" s="349">
        <v>268</v>
      </c>
      <c r="F61" s="350"/>
      <c r="G61" s="240">
        <f t="shared" si="6"/>
        <v>0</v>
      </c>
    </row>
    <row r="62" spans="1:7">
      <c r="A62" s="340">
        <v>48</v>
      </c>
      <c r="B62" s="334"/>
      <c r="C62" s="348" t="s">
        <v>861</v>
      </c>
      <c r="D62" s="349" t="s">
        <v>68</v>
      </c>
      <c r="E62" s="349">
        <v>12</v>
      </c>
      <c r="F62" s="350"/>
      <c r="G62" s="240">
        <f t="shared" si="6"/>
        <v>0</v>
      </c>
    </row>
    <row r="63" spans="1:7">
      <c r="A63" s="340">
        <v>49</v>
      </c>
      <c r="B63" s="334"/>
      <c r="C63" s="348" t="s">
        <v>864</v>
      </c>
      <c r="D63" s="349" t="s">
        <v>68</v>
      </c>
      <c r="E63" s="349">
        <v>12</v>
      </c>
      <c r="F63" s="350"/>
      <c r="G63" s="240">
        <f t="shared" si="6"/>
        <v>0</v>
      </c>
    </row>
    <row r="64" spans="1:7">
      <c r="A64" s="340">
        <v>50</v>
      </c>
      <c r="B64" s="334"/>
      <c r="C64" s="348" t="s">
        <v>865</v>
      </c>
      <c r="D64" s="349" t="s">
        <v>68</v>
      </c>
      <c r="E64" s="349">
        <v>5</v>
      </c>
      <c r="F64" s="350"/>
      <c r="G64" s="240">
        <f t="shared" si="6"/>
        <v>0</v>
      </c>
    </row>
    <row r="65" spans="1:7">
      <c r="A65" s="340">
        <v>51</v>
      </c>
      <c r="B65" s="334"/>
      <c r="C65" s="348" t="s">
        <v>866</v>
      </c>
      <c r="D65" s="349" t="s">
        <v>68</v>
      </c>
      <c r="E65" s="349">
        <v>16</v>
      </c>
      <c r="F65" s="350"/>
      <c r="G65" s="240">
        <f t="shared" si="6"/>
        <v>0</v>
      </c>
    </row>
    <row r="66" spans="1:7">
      <c r="A66" s="340">
        <v>52</v>
      </c>
      <c r="B66" s="334"/>
      <c r="C66" s="348" t="s">
        <v>867</v>
      </c>
      <c r="D66" s="349" t="s">
        <v>68</v>
      </c>
      <c r="E66" s="349">
        <v>10</v>
      </c>
      <c r="F66" s="350"/>
      <c r="G66" s="240">
        <f t="shared" si="6"/>
        <v>0</v>
      </c>
    </row>
    <row r="67" spans="1:7">
      <c r="A67" s="340">
        <v>53</v>
      </c>
      <c r="B67" s="334"/>
      <c r="C67" s="348" t="s">
        <v>868</v>
      </c>
      <c r="D67" s="349" t="s">
        <v>68</v>
      </c>
      <c r="E67" s="349">
        <v>40</v>
      </c>
      <c r="F67" s="350"/>
      <c r="G67" s="240">
        <f t="shared" si="6"/>
        <v>0</v>
      </c>
    </row>
    <row r="68" spans="1:7">
      <c r="A68" s="340">
        <v>54</v>
      </c>
      <c r="B68" s="334"/>
      <c r="C68" s="348" t="s">
        <v>869</v>
      </c>
      <c r="D68" s="349" t="s">
        <v>68</v>
      </c>
      <c r="E68" s="349">
        <v>4</v>
      </c>
      <c r="F68" s="350"/>
      <c r="G68" s="240">
        <f t="shared" si="6"/>
        <v>0</v>
      </c>
    </row>
    <row r="69" spans="1:7">
      <c r="A69" s="340">
        <v>55</v>
      </c>
      <c r="B69" s="334"/>
      <c r="C69" s="348" t="s">
        <v>870</v>
      </c>
      <c r="D69" s="349" t="s">
        <v>68</v>
      </c>
      <c r="E69" s="349">
        <v>12</v>
      </c>
      <c r="F69" s="350"/>
      <c r="G69" s="240">
        <f t="shared" si="6"/>
        <v>0</v>
      </c>
    </row>
    <row r="70" spans="1:7">
      <c r="A70" s="340">
        <v>56</v>
      </c>
      <c r="B70" s="334"/>
      <c r="C70" s="348" t="s">
        <v>871</v>
      </c>
      <c r="D70" s="349" t="s">
        <v>68</v>
      </c>
      <c r="E70" s="349">
        <v>22</v>
      </c>
      <c r="F70" s="350"/>
      <c r="G70" s="240">
        <f t="shared" si="6"/>
        <v>0</v>
      </c>
    </row>
    <row r="71" spans="1:7">
      <c r="A71" s="340">
        <v>57</v>
      </c>
      <c r="B71" s="334"/>
      <c r="C71" s="348" t="s">
        <v>869</v>
      </c>
      <c r="D71" s="349" t="s">
        <v>68</v>
      </c>
      <c r="E71" s="349">
        <v>4</v>
      </c>
      <c r="F71" s="350"/>
      <c r="G71" s="240">
        <f t="shared" si="6"/>
        <v>0</v>
      </c>
    </row>
    <row r="72" spans="1:7">
      <c r="A72" s="340">
        <v>58</v>
      </c>
      <c r="B72" s="334"/>
      <c r="C72" s="348" t="s">
        <v>872</v>
      </c>
      <c r="D72" s="349" t="s">
        <v>68</v>
      </c>
      <c r="E72" s="349">
        <v>4</v>
      </c>
      <c r="F72" s="350"/>
      <c r="G72" s="240">
        <f t="shared" si="6"/>
        <v>0</v>
      </c>
    </row>
    <row r="73" spans="1:7">
      <c r="A73" s="340">
        <v>59</v>
      </c>
      <c r="B73" s="334"/>
      <c r="C73" s="348" t="s">
        <v>873</v>
      </c>
      <c r="D73" s="349" t="s">
        <v>68</v>
      </c>
      <c r="E73" s="349">
        <v>2</v>
      </c>
      <c r="F73" s="350"/>
      <c r="G73" s="240">
        <f t="shared" si="6"/>
        <v>0</v>
      </c>
    </row>
    <row r="74" spans="1:7">
      <c r="A74" s="340">
        <v>60</v>
      </c>
      <c r="B74" s="334"/>
      <c r="C74" s="348" t="s">
        <v>874</v>
      </c>
      <c r="D74" s="349" t="s">
        <v>68</v>
      </c>
      <c r="E74" s="349">
        <v>2</v>
      </c>
      <c r="F74" s="350"/>
      <c r="G74" s="240">
        <f t="shared" si="6"/>
        <v>0</v>
      </c>
    </row>
    <row r="75" spans="1:7">
      <c r="A75" s="340">
        <v>61</v>
      </c>
      <c r="B75" s="334"/>
      <c r="C75" s="348" t="s">
        <v>875</v>
      </c>
      <c r="D75" s="349" t="s">
        <v>68</v>
      </c>
      <c r="E75" s="349">
        <v>240</v>
      </c>
      <c r="F75" s="350"/>
      <c r="G75" s="240">
        <f t="shared" si="6"/>
        <v>0</v>
      </c>
    </row>
    <row r="76" spans="1:7">
      <c r="A76" s="340">
        <v>62</v>
      </c>
      <c r="B76" s="334"/>
      <c r="C76" s="348" t="s">
        <v>876</v>
      </c>
      <c r="D76" s="349" t="s">
        <v>68</v>
      </c>
      <c r="E76" s="349">
        <v>205</v>
      </c>
      <c r="F76" s="350"/>
      <c r="G76" s="240">
        <f t="shared" si="6"/>
        <v>0</v>
      </c>
    </row>
    <row r="77" spans="1:7">
      <c r="A77" s="340">
        <v>63</v>
      </c>
      <c r="B77" s="334"/>
      <c r="C77" s="348" t="s">
        <v>852</v>
      </c>
      <c r="D77" s="349" t="s">
        <v>68</v>
      </c>
      <c r="E77" s="349">
        <v>12</v>
      </c>
      <c r="F77" s="350"/>
      <c r="G77" s="240">
        <f t="shared" si="6"/>
        <v>0</v>
      </c>
    </row>
    <row r="78" spans="1:7">
      <c r="A78" s="340">
        <v>64</v>
      </c>
      <c r="B78" s="334"/>
      <c r="C78" s="348" t="s">
        <v>853</v>
      </c>
      <c r="D78" s="349" t="s">
        <v>98</v>
      </c>
      <c r="E78" s="349">
        <v>1</v>
      </c>
      <c r="F78" s="350"/>
      <c r="G78" s="240">
        <f t="shared" si="6"/>
        <v>0</v>
      </c>
    </row>
    <row r="79" spans="1:7">
      <c r="A79" s="340">
        <v>65</v>
      </c>
      <c r="B79" s="334"/>
      <c r="C79" s="348" t="s">
        <v>854</v>
      </c>
      <c r="D79" s="349" t="s">
        <v>98</v>
      </c>
      <c r="E79" s="349">
        <v>1</v>
      </c>
      <c r="F79" s="350"/>
      <c r="G79" s="240">
        <f t="shared" si="6"/>
        <v>0</v>
      </c>
    </row>
    <row r="80" spans="1:7">
      <c r="A80" s="340">
        <v>66</v>
      </c>
      <c r="B80" s="334"/>
      <c r="C80" s="348" t="s">
        <v>855</v>
      </c>
      <c r="D80" s="349" t="s">
        <v>98</v>
      </c>
      <c r="E80" s="349">
        <v>1</v>
      </c>
      <c r="F80" s="350"/>
      <c r="G80" s="240">
        <f t="shared" si="6"/>
        <v>0</v>
      </c>
    </row>
    <row r="81" spans="1:7">
      <c r="A81" s="340">
        <v>67</v>
      </c>
      <c r="B81" s="334"/>
      <c r="C81" s="348" t="s">
        <v>856</v>
      </c>
      <c r="D81" s="349" t="s">
        <v>857</v>
      </c>
      <c r="E81" s="349"/>
      <c r="F81" s="335"/>
      <c r="G81" s="336">
        <f t="shared" si="6"/>
        <v>0</v>
      </c>
    </row>
    <row r="82" spans="1:7">
      <c r="A82" s="284"/>
      <c r="B82" s="321" t="s">
        <v>808</v>
      </c>
      <c r="C82" s="326" t="s">
        <v>862</v>
      </c>
      <c r="D82" s="322"/>
      <c r="E82" s="323"/>
      <c r="F82" s="324"/>
      <c r="G82" s="208">
        <f>SUM(G59:G81)</f>
        <v>0</v>
      </c>
    </row>
    <row r="83" spans="1:7" s="346" customFormat="1" ht="30">
      <c r="A83" s="341"/>
      <c r="B83" s="339"/>
      <c r="C83" s="342" t="s">
        <v>863</v>
      </c>
      <c r="D83" s="343"/>
      <c r="E83" s="344"/>
      <c r="F83" s="345"/>
      <c r="G83" s="347">
        <f>G82+G57</f>
        <v>0</v>
      </c>
    </row>
    <row r="84" spans="1:7" ht="25.5">
      <c r="C84" s="308" t="s">
        <v>805</v>
      </c>
      <c r="D84" s="307"/>
      <c r="E84" s="307"/>
      <c r="F84" s="307"/>
    </row>
    <row r="85" spans="1:7" ht="25.5">
      <c r="C85" s="308" t="s">
        <v>806</v>
      </c>
      <c r="D85" s="307"/>
      <c r="E85" s="307"/>
      <c r="F85" s="307"/>
    </row>
    <row r="86" spans="1:7">
      <c r="C86" s="308" t="s">
        <v>807</v>
      </c>
      <c r="D86" s="307"/>
      <c r="E86" s="307"/>
      <c r="F86" s="307"/>
    </row>
    <row r="87" spans="1:7">
      <c r="E87" s="122"/>
    </row>
    <row r="88" spans="1:7">
      <c r="E88" s="122"/>
    </row>
    <row r="89" spans="1:7">
      <c r="E89" s="122"/>
    </row>
    <row r="90" spans="1:7">
      <c r="E90" s="122"/>
    </row>
    <row r="91" spans="1:7">
      <c r="E91" s="122"/>
    </row>
    <row r="92" spans="1:7">
      <c r="E92" s="122"/>
    </row>
    <row r="93" spans="1:7">
      <c r="E93" s="122"/>
    </row>
    <row r="94" spans="1:7">
      <c r="E94" s="122"/>
    </row>
    <row r="95" spans="1:7">
      <c r="E95" s="122"/>
    </row>
    <row r="96" spans="1:7">
      <c r="E96" s="122"/>
    </row>
    <row r="97" spans="5:5">
      <c r="E97" s="122"/>
    </row>
    <row r="98" spans="5:5">
      <c r="E98" s="122"/>
    </row>
    <row r="99" spans="5:5">
      <c r="E99" s="122"/>
    </row>
    <row r="100" spans="5:5">
      <c r="E100" s="122"/>
    </row>
    <row r="101" spans="5:5">
      <c r="E101" s="122"/>
    </row>
    <row r="102" spans="5:5">
      <c r="E102" s="122"/>
    </row>
    <row r="103" spans="5:5">
      <c r="E103" s="122"/>
    </row>
    <row r="104" spans="5:5">
      <c r="E104" s="122"/>
    </row>
    <row r="105" spans="5:5">
      <c r="E105" s="122"/>
    </row>
    <row r="106" spans="5:5">
      <c r="E106" s="122"/>
    </row>
    <row r="107" spans="5:5">
      <c r="E107" s="122"/>
    </row>
    <row r="108" spans="5:5">
      <c r="E108" s="122"/>
    </row>
    <row r="109" spans="5:5">
      <c r="E109" s="122"/>
    </row>
    <row r="110" spans="5:5">
      <c r="E110" s="122"/>
    </row>
    <row r="111" spans="5:5">
      <c r="E111" s="122"/>
    </row>
    <row r="112" spans="5:5">
      <c r="E112" s="122"/>
    </row>
    <row r="113" spans="1:7">
      <c r="E113" s="122"/>
    </row>
    <row r="114" spans="1:7">
      <c r="E114" s="122"/>
    </row>
    <row r="115" spans="1:7">
      <c r="A115" s="163"/>
      <c r="B115" s="163"/>
    </row>
    <row r="116" spans="1:7">
      <c r="A116" s="162"/>
      <c r="B116" s="162"/>
      <c r="C116" s="165"/>
      <c r="D116" s="165"/>
      <c r="E116" s="166"/>
      <c r="F116" s="165"/>
      <c r="G116" s="167"/>
    </row>
    <row r="117" spans="1:7">
      <c r="A117" s="168"/>
      <c r="B117" s="168"/>
      <c r="C117" s="162"/>
      <c r="D117" s="162"/>
      <c r="E117" s="169"/>
      <c r="F117" s="162"/>
      <c r="G117" s="162"/>
    </row>
    <row r="118" spans="1:7">
      <c r="A118" s="162"/>
      <c r="B118" s="162"/>
      <c r="C118" s="162"/>
      <c r="D118" s="162"/>
      <c r="E118" s="169"/>
      <c r="F118" s="162"/>
      <c r="G118" s="162"/>
    </row>
    <row r="119" spans="1:7">
      <c r="A119" s="162"/>
      <c r="B119" s="162"/>
      <c r="C119" s="162"/>
      <c r="D119" s="162"/>
      <c r="E119" s="169"/>
      <c r="F119" s="162"/>
      <c r="G119" s="162"/>
    </row>
    <row r="120" spans="1:7">
      <c r="A120" s="162"/>
      <c r="B120" s="162"/>
      <c r="C120" s="162"/>
      <c r="D120" s="162"/>
      <c r="E120" s="169"/>
      <c r="F120" s="162"/>
      <c r="G120" s="162"/>
    </row>
    <row r="121" spans="1:7">
      <c r="A121" s="162"/>
      <c r="B121" s="162"/>
      <c r="C121" s="162"/>
      <c r="D121" s="162"/>
      <c r="E121" s="169"/>
      <c r="F121" s="162"/>
      <c r="G121" s="162"/>
    </row>
    <row r="122" spans="1:7">
      <c r="A122" s="162"/>
      <c r="B122" s="162"/>
      <c r="C122" s="162"/>
      <c r="D122" s="162"/>
      <c r="E122" s="169"/>
      <c r="F122" s="162"/>
      <c r="G122" s="162"/>
    </row>
    <row r="123" spans="1:7">
      <c r="A123" s="162"/>
      <c r="B123" s="162"/>
      <c r="C123" s="162"/>
      <c r="D123" s="162"/>
      <c r="E123" s="169"/>
      <c r="F123" s="162"/>
      <c r="G123" s="162"/>
    </row>
    <row r="124" spans="1:7">
      <c r="A124" s="162"/>
      <c r="B124" s="162"/>
      <c r="C124" s="162"/>
      <c r="D124" s="162"/>
      <c r="E124" s="169"/>
      <c r="F124" s="162"/>
      <c r="G124" s="162"/>
    </row>
    <row r="125" spans="1:7">
      <c r="A125" s="162"/>
      <c r="B125" s="162"/>
      <c r="C125" s="162"/>
      <c r="D125" s="162"/>
      <c r="E125" s="169"/>
      <c r="F125" s="162"/>
      <c r="G125" s="162"/>
    </row>
    <row r="126" spans="1:7">
      <c r="A126" s="162"/>
      <c r="B126" s="162"/>
      <c r="C126" s="162"/>
      <c r="D126" s="162"/>
      <c r="E126" s="169"/>
      <c r="F126" s="162"/>
      <c r="G126" s="162"/>
    </row>
    <row r="127" spans="1:7">
      <c r="A127" s="162"/>
      <c r="B127" s="162"/>
      <c r="C127" s="162"/>
      <c r="D127" s="162"/>
      <c r="E127" s="169"/>
      <c r="F127" s="162"/>
      <c r="G127" s="162"/>
    </row>
    <row r="128" spans="1:7">
      <c r="A128" s="162"/>
      <c r="B128" s="162"/>
      <c r="C128" s="162"/>
      <c r="D128" s="162"/>
      <c r="E128" s="169"/>
      <c r="F128" s="162"/>
      <c r="G128" s="162"/>
    </row>
    <row r="129" spans="1:7">
      <c r="A129" s="162"/>
      <c r="B129" s="162"/>
      <c r="C129" s="162"/>
      <c r="D129" s="162"/>
      <c r="E129" s="169"/>
      <c r="F129" s="162"/>
      <c r="G129" s="16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75</vt:i4>
      </vt:variant>
    </vt:vector>
  </HeadingPairs>
  <TitlesOfParts>
    <vt:vector size="82" baseType="lpstr">
      <vt:lpstr>Krycí list</vt:lpstr>
      <vt:lpstr>Rekapitulace</vt:lpstr>
      <vt:lpstr>100 stavební</vt:lpstr>
      <vt:lpstr>150 statika</vt:lpstr>
      <vt:lpstr>200 ZT</vt:lpstr>
      <vt:lpstr>300VZT</vt:lpstr>
      <vt:lpstr>500-NN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'100 stavební'!Názvy_tisku</vt:lpstr>
      <vt:lpstr>'150 statika'!Názvy_tisku</vt:lpstr>
      <vt:lpstr>'200 ZT'!Názvy_tisku</vt:lpstr>
      <vt:lpstr>'300VZT'!Názvy_tisku</vt:lpstr>
      <vt:lpstr>'500-NN'!Názvy_tisku</vt:lpstr>
      <vt:lpstr>Rekapitulace!Názvy_tisku</vt:lpstr>
      <vt:lpstr>Objednatel</vt:lpstr>
      <vt:lpstr>'100 stavební'!Oblast_tisku</vt:lpstr>
      <vt:lpstr>'150 statika'!Oblast_tisku</vt:lpstr>
      <vt:lpstr>'200 ZT'!Oblast_tisku</vt:lpstr>
      <vt:lpstr>'300VZT'!Oblast_tisku</vt:lpstr>
      <vt:lpstr>'500-NN'!Oblast_tisku</vt:lpstr>
      <vt:lpstr>'Krycí list'!Oblast_tisku</vt:lpstr>
      <vt:lpstr>Rekapitulace!Oblast_tisku</vt:lpstr>
      <vt:lpstr>PocetMJ</vt:lpstr>
      <vt:lpstr>Poznamka</vt:lpstr>
      <vt:lpstr>Projektant</vt:lpstr>
      <vt:lpstr>PSV</vt:lpstr>
      <vt:lpstr>'150 statika'!SloupecCC</vt:lpstr>
      <vt:lpstr>'200 ZT'!SloupecCC</vt:lpstr>
      <vt:lpstr>'300VZT'!SloupecCC</vt:lpstr>
      <vt:lpstr>'500-NN'!SloupecCC</vt:lpstr>
      <vt:lpstr>SloupecCC</vt:lpstr>
      <vt:lpstr>'150 statika'!SloupecCisloPol</vt:lpstr>
      <vt:lpstr>'200 ZT'!SloupecCisloPol</vt:lpstr>
      <vt:lpstr>'300VZT'!SloupecCisloPol</vt:lpstr>
      <vt:lpstr>'500-NN'!SloupecCisloPol</vt:lpstr>
      <vt:lpstr>SloupecCisloPol</vt:lpstr>
      <vt:lpstr>'150 statika'!SloupecJC</vt:lpstr>
      <vt:lpstr>'200 ZT'!SloupecJC</vt:lpstr>
      <vt:lpstr>'300VZT'!SloupecJC</vt:lpstr>
      <vt:lpstr>'500-NN'!SloupecJC</vt:lpstr>
      <vt:lpstr>SloupecJC</vt:lpstr>
      <vt:lpstr>'150 statika'!SloupecMJ</vt:lpstr>
      <vt:lpstr>'200 ZT'!SloupecMJ</vt:lpstr>
      <vt:lpstr>'300VZT'!SloupecMJ</vt:lpstr>
      <vt:lpstr>'500-NN'!SloupecMJ</vt:lpstr>
      <vt:lpstr>SloupecMJ</vt:lpstr>
      <vt:lpstr>'150 statika'!SloupecMnozstvi</vt:lpstr>
      <vt:lpstr>'200 ZT'!SloupecMnozstvi</vt:lpstr>
      <vt:lpstr>'300VZT'!SloupecMnozstvi</vt:lpstr>
      <vt:lpstr>'500-NN'!SloupecMnozstvi</vt:lpstr>
      <vt:lpstr>SloupecMnozstvi</vt:lpstr>
      <vt:lpstr>'150 statika'!SloupecNazPol</vt:lpstr>
      <vt:lpstr>'200 ZT'!SloupecNazPol</vt:lpstr>
      <vt:lpstr>'300VZT'!SloupecNazPol</vt:lpstr>
      <vt:lpstr>'500-NN'!SloupecNazPol</vt:lpstr>
      <vt:lpstr>SloupecNazPol</vt:lpstr>
      <vt:lpstr>'150 statika'!SloupecPC</vt:lpstr>
      <vt:lpstr>'200 ZT'!SloupecPC</vt:lpstr>
      <vt:lpstr>'300VZT'!SloupecPC</vt:lpstr>
      <vt:lpstr>'500-NN'!SloupecPC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VACLAV KREJCI</cp:lastModifiedBy>
  <cp:lastPrinted>2011-11-23T16:42:32Z</cp:lastPrinted>
  <dcterms:created xsi:type="dcterms:W3CDTF">2011-11-13T14:39:01Z</dcterms:created>
  <dcterms:modified xsi:type="dcterms:W3CDTF">2011-12-22T07:51:02Z</dcterms:modified>
</cp:coreProperties>
</file>